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2E53DAE8-BB73-48DC-8B4E-18BE7E9CFDD6}" xr6:coauthVersionLast="45" xr6:coauthVersionMax="45" xr10:uidLastSave="{00000000-0000-0000-0000-000000000000}"/>
  <bookViews>
    <workbookView xWindow="-120" yWindow="-120" windowWidth="29040" windowHeight="15990" activeTab="5" xr2:uid="{00000000-000D-0000-FFFF-FFFF00000000}"/>
  </bookViews>
  <sheets>
    <sheet name="0 - Fonctionnement" sheetId="6" r:id="rId1"/>
    <sheet name="1 - Les Investissements" sheetId="1" r:id="rId2"/>
    <sheet name="2 - Le Financement" sheetId="2" r:id="rId3"/>
    <sheet name="Rmbt emprunt 1 " sheetId="7" state="hidden" r:id="rId4"/>
    <sheet name="Rmbt emprunt 2" sheetId="8" state="hidden" r:id="rId5"/>
    <sheet name="3 - Les opérations" sheetId="3" r:id="rId6"/>
    <sheet name="4 - Les Etats" sheetId="4" r:id="rId7"/>
    <sheet name="5 - Budget Prev Treso" sheetId="5" r:id="rId8"/>
  </sheets>
  <externalReferences>
    <externalReference r:id="rId9"/>
  </externalReferences>
  <definedNames>
    <definedName name="capital_restant_du" localSheetId="4">'Rmbt emprunt 2'!$D$12:$D$371</definedName>
    <definedName name="capital_restant_du">'Rmbt emprunt 1 '!$D$12:$D$371</definedName>
    <definedName name="colonneA" localSheetId="4">'Rmbt emprunt 2'!$B$12:$B$371</definedName>
    <definedName name="colonneA">'Rmbt emprunt 1 '!$B$12:$B$371</definedName>
    <definedName name="duree_du_pret" localSheetId="4">'Rmbt emprunt 2'!$D$7</definedName>
    <definedName name="duree_du_pret">'Rmbt emprunt 1 '!$D$7</definedName>
    <definedName name="mensualite" localSheetId="4">'Rmbt emprunt 2'!$H$5</definedName>
    <definedName name="mensualite">'Rmbt emprunt 1 '!$H$5</definedName>
    <definedName name="montant_du_pretd" localSheetId="4">'Rmbt emprunt 2'!$D$5</definedName>
    <definedName name="montant_du_pretd">'Rmbt emprunt 1 '!$D$5</definedName>
    <definedName name="nombre_versements_an" localSheetId="4">'Rmbt emprunt 2'!$D$8</definedName>
    <definedName name="nombre_versements_an">'Rmbt emprunt 1 '!$D$8</definedName>
    <definedName name="taux_interet_annueld" localSheetId="4">'Rmbt emprunt 2'!$D$6</definedName>
    <definedName name="taux_interet_annueld">'Rmbt emprunt 1 '!$D$6</definedName>
    <definedName name="Valeurs_saisies" localSheetId="4">IF('Rmbt emprunt 2'!$D$5*'Rmbt emprunt 2'!$D$6*'Rmbt emprunt 2'!$D$7*'Rmbt emprunt 2'!$D$8*'Rmbt emprunt 2'!$D$9&gt;0,1,0)</definedName>
    <definedName name="Valeurs_saisies">IF('Rmbt emprunt 1 '!$D$5*'Rmbt emprunt 1 '!$D$6*'Rmbt emprunt 1 '!$D$7*'Rmbt emprunt 1 '!$D$8*'Rmbt emprunt 1 '!$D$9&gt;0,1,0)</definedName>
    <definedName name="_xlnm.Print_Area" localSheetId="1">'1 - Les Investissements'!$A$1:$D$42</definedName>
    <definedName name="_xlnm.Print_Area" localSheetId="5">'3 - Les opérations'!$A$1:$Q$61</definedName>
    <definedName name="_xlnm.Print_Area" localSheetId="6">'4 - Les Etats'!$A$1:$BI$55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6" i="3" l="1"/>
  <c r="Q27" i="3"/>
  <c r="Q28" i="3"/>
  <c r="Q29" i="3"/>
  <c r="Q25" i="3"/>
  <c r="P26" i="3"/>
  <c r="P27" i="3"/>
  <c r="P28" i="3"/>
  <c r="P29" i="3"/>
  <c r="P25" i="3"/>
  <c r="Q21" i="3"/>
  <c r="Q22" i="3"/>
  <c r="P21" i="3"/>
  <c r="P22" i="3"/>
  <c r="Q20" i="3"/>
  <c r="P20" i="3"/>
  <c r="E50" i="4"/>
  <c r="D50" i="4"/>
  <c r="A50" i="4"/>
  <c r="E51" i="4"/>
  <c r="D51" i="4"/>
  <c r="A51" i="4"/>
  <c r="D7" i="8"/>
  <c r="H6" i="8" s="1"/>
  <c r="D6" i="8"/>
  <c r="D5" i="8"/>
  <c r="L41" i="8"/>
  <c r="L53" i="8" s="1"/>
  <c r="L65" i="8" s="1"/>
  <c r="L77" i="8" s="1"/>
  <c r="L89" i="8" s="1"/>
  <c r="L101" i="8" s="1"/>
  <c r="L113" i="8" s="1"/>
  <c r="L125" i="8" s="1"/>
  <c r="L137" i="8" s="1"/>
  <c r="L149" i="8" s="1"/>
  <c r="L161" i="8" s="1"/>
  <c r="L173" i="8" s="1"/>
  <c r="L185" i="8" s="1"/>
  <c r="L197" i="8" s="1"/>
  <c r="L209" i="8" s="1"/>
  <c r="L221" i="8" s="1"/>
  <c r="L233" i="8" s="1"/>
  <c r="L245" i="8" s="1"/>
  <c r="L257" i="8" s="1"/>
  <c r="L269" i="8" s="1"/>
  <c r="L281" i="8" s="1"/>
  <c r="L293" i="8" s="1"/>
  <c r="L305" i="8" s="1"/>
  <c r="L317" i="8" s="1"/>
  <c r="L329" i="8" s="1"/>
  <c r="L341" i="8" s="1"/>
  <c r="L353" i="8" s="1"/>
  <c r="L365" i="8" s="1"/>
  <c r="L35" i="8"/>
  <c r="L47" i="8" s="1"/>
  <c r="L59" i="8" s="1"/>
  <c r="L71" i="8" s="1"/>
  <c r="L83" i="8" s="1"/>
  <c r="L95" i="8" s="1"/>
  <c r="L107" i="8" s="1"/>
  <c r="L119" i="8" s="1"/>
  <c r="L131" i="8" s="1"/>
  <c r="L143" i="8" s="1"/>
  <c r="L155" i="8" s="1"/>
  <c r="L167" i="8" s="1"/>
  <c r="L179" i="8" s="1"/>
  <c r="L191" i="8" s="1"/>
  <c r="L203" i="8" s="1"/>
  <c r="L215" i="8" s="1"/>
  <c r="L227" i="8" s="1"/>
  <c r="L239" i="8" s="1"/>
  <c r="L251" i="8" s="1"/>
  <c r="L263" i="8" s="1"/>
  <c r="L275" i="8" s="1"/>
  <c r="L287" i="8" s="1"/>
  <c r="L299" i="8" s="1"/>
  <c r="L311" i="8" s="1"/>
  <c r="L323" i="8" s="1"/>
  <c r="L335" i="8" s="1"/>
  <c r="L347" i="8" s="1"/>
  <c r="L359" i="8" s="1"/>
  <c r="L371" i="8" s="1"/>
  <c r="L34" i="8"/>
  <c r="L46" i="8" s="1"/>
  <c r="L58" i="8" s="1"/>
  <c r="L70" i="8" s="1"/>
  <c r="L82" i="8" s="1"/>
  <c r="L94" i="8" s="1"/>
  <c r="L106" i="8" s="1"/>
  <c r="L118" i="8" s="1"/>
  <c r="L130" i="8" s="1"/>
  <c r="L142" i="8" s="1"/>
  <c r="L154" i="8" s="1"/>
  <c r="L166" i="8" s="1"/>
  <c r="L178" i="8" s="1"/>
  <c r="L190" i="8" s="1"/>
  <c r="L202" i="8" s="1"/>
  <c r="L214" i="8" s="1"/>
  <c r="L226" i="8" s="1"/>
  <c r="L238" i="8" s="1"/>
  <c r="L250" i="8" s="1"/>
  <c r="L262" i="8" s="1"/>
  <c r="L274" i="8" s="1"/>
  <c r="L286" i="8" s="1"/>
  <c r="L298" i="8" s="1"/>
  <c r="L310" i="8" s="1"/>
  <c r="L322" i="8" s="1"/>
  <c r="L334" i="8" s="1"/>
  <c r="L346" i="8" s="1"/>
  <c r="L358" i="8" s="1"/>
  <c r="L370" i="8" s="1"/>
  <c r="L33" i="8"/>
  <c r="L45" i="8" s="1"/>
  <c r="L57" i="8" s="1"/>
  <c r="L69" i="8" s="1"/>
  <c r="L81" i="8" s="1"/>
  <c r="L93" i="8" s="1"/>
  <c r="L105" i="8" s="1"/>
  <c r="L117" i="8" s="1"/>
  <c r="L129" i="8" s="1"/>
  <c r="L141" i="8" s="1"/>
  <c r="L153" i="8" s="1"/>
  <c r="L165" i="8" s="1"/>
  <c r="L177" i="8" s="1"/>
  <c r="L189" i="8" s="1"/>
  <c r="L201" i="8" s="1"/>
  <c r="L213" i="8" s="1"/>
  <c r="L225" i="8" s="1"/>
  <c r="L237" i="8" s="1"/>
  <c r="L249" i="8" s="1"/>
  <c r="L261" i="8" s="1"/>
  <c r="L273" i="8" s="1"/>
  <c r="L285" i="8" s="1"/>
  <c r="L297" i="8" s="1"/>
  <c r="L309" i="8" s="1"/>
  <c r="L321" i="8" s="1"/>
  <c r="L333" i="8" s="1"/>
  <c r="L345" i="8" s="1"/>
  <c r="L357" i="8" s="1"/>
  <c r="L369" i="8" s="1"/>
  <c r="L32" i="8"/>
  <c r="L44" i="8" s="1"/>
  <c r="L56" i="8" s="1"/>
  <c r="L68" i="8" s="1"/>
  <c r="L80" i="8" s="1"/>
  <c r="L92" i="8" s="1"/>
  <c r="L104" i="8" s="1"/>
  <c r="L116" i="8" s="1"/>
  <c r="L128" i="8" s="1"/>
  <c r="L140" i="8" s="1"/>
  <c r="L152" i="8" s="1"/>
  <c r="L164" i="8" s="1"/>
  <c r="L176" i="8" s="1"/>
  <c r="L188" i="8" s="1"/>
  <c r="L200" i="8" s="1"/>
  <c r="L212" i="8" s="1"/>
  <c r="L224" i="8" s="1"/>
  <c r="L236" i="8" s="1"/>
  <c r="L248" i="8" s="1"/>
  <c r="L260" i="8" s="1"/>
  <c r="L272" i="8" s="1"/>
  <c r="L284" i="8" s="1"/>
  <c r="L296" i="8" s="1"/>
  <c r="L308" i="8" s="1"/>
  <c r="L320" i="8" s="1"/>
  <c r="L332" i="8" s="1"/>
  <c r="L344" i="8" s="1"/>
  <c r="L356" i="8" s="1"/>
  <c r="L368" i="8" s="1"/>
  <c r="L31" i="8"/>
  <c r="L43" i="8" s="1"/>
  <c r="L55" i="8" s="1"/>
  <c r="L67" i="8" s="1"/>
  <c r="L79" i="8" s="1"/>
  <c r="L91" i="8" s="1"/>
  <c r="L103" i="8" s="1"/>
  <c r="L115" i="8" s="1"/>
  <c r="L127" i="8" s="1"/>
  <c r="L139" i="8" s="1"/>
  <c r="L151" i="8" s="1"/>
  <c r="L163" i="8" s="1"/>
  <c r="L175" i="8" s="1"/>
  <c r="L187" i="8" s="1"/>
  <c r="L199" i="8" s="1"/>
  <c r="L211" i="8" s="1"/>
  <c r="L223" i="8" s="1"/>
  <c r="L235" i="8" s="1"/>
  <c r="L247" i="8" s="1"/>
  <c r="L259" i="8" s="1"/>
  <c r="L271" i="8" s="1"/>
  <c r="L283" i="8" s="1"/>
  <c r="L295" i="8" s="1"/>
  <c r="L307" i="8" s="1"/>
  <c r="L319" i="8" s="1"/>
  <c r="L331" i="8" s="1"/>
  <c r="L343" i="8" s="1"/>
  <c r="L355" i="8" s="1"/>
  <c r="L367" i="8" s="1"/>
  <c r="L30" i="8"/>
  <c r="L42" i="8" s="1"/>
  <c r="L54" i="8" s="1"/>
  <c r="L66" i="8" s="1"/>
  <c r="L78" i="8" s="1"/>
  <c r="L90" i="8" s="1"/>
  <c r="L102" i="8" s="1"/>
  <c r="L114" i="8" s="1"/>
  <c r="L126" i="8" s="1"/>
  <c r="L138" i="8" s="1"/>
  <c r="L150" i="8" s="1"/>
  <c r="L162" i="8" s="1"/>
  <c r="L174" i="8" s="1"/>
  <c r="L186" i="8" s="1"/>
  <c r="L198" i="8" s="1"/>
  <c r="L210" i="8" s="1"/>
  <c r="L222" i="8" s="1"/>
  <c r="L234" i="8" s="1"/>
  <c r="L246" i="8" s="1"/>
  <c r="L258" i="8" s="1"/>
  <c r="L270" i="8" s="1"/>
  <c r="L282" i="8" s="1"/>
  <c r="L294" i="8" s="1"/>
  <c r="L306" i="8" s="1"/>
  <c r="L318" i="8" s="1"/>
  <c r="L330" i="8" s="1"/>
  <c r="L342" i="8" s="1"/>
  <c r="L354" i="8" s="1"/>
  <c r="L366" i="8" s="1"/>
  <c r="L29" i="8"/>
  <c r="L28" i="8"/>
  <c r="L40" i="8" s="1"/>
  <c r="L52" i="8" s="1"/>
  <c r="L64" i="8" s="1"/>
  <c r="L76" i="8" s="1"/>
  <c r="L88" i="8" s="1"/>
  <c r="L100" i="8" s="1"/>
  <c r="L112" i="8" s="1"/>
  <c r="L124" i="8" s="1"/>
  <c r="L136" i="8" s="1"/>
  <c r="L148" i="8" s="1"/>
  <c r="L160" i="8" s="1"/>
  <c r="L172" i="8" s="1"/>
  <c r="L184" i="8" s="1"/>
  <c r="L196" i="8" s="1"/>
  <c r="L208" i="8" s="1"/>
  <c r="L220" i="8" s="1"/>
  <c r="L232" i="8" s="1"/>
  <c r="L244" i="8" s="1"/>
  <c r="L256" i="8" s="1"/>
  <c r="L268" i="8" s="1"/>
  <c r="L280" i="8" s="1"/>
  <c r="L292" i="8" s="1"/>
  <c r="L304" i="8" s="1"/>
  <c r="L316" i="8" s="1"/>
  <c r="L328" i="8" s="1"/>
  <c r="L340" i="8" s="1"/>
  <c r="L352" i="8" s="1"/>
  <c r="L364" i="8" s="1"/>
  <c r="L27" i="8"/>
  <c r="L39" i="8" s="1"/>
  <c r="L51" i="8" s="1"/>
  <c r="L63" i="8" s="1"/>
  <c r="L75" i="8" s="1"/>
  <c r="L87" i="8" s="1"/>
  <c r="L99" i="8" s="1"/>
  <c r="L111" i="8" s="1"/>
  <c r="L123" i="8" s="1"/>
  <c r="L135" i="8" s="1"/>
  <c r="L147" i="8" s="1"/>
  <c r="L159" i="8" s="1"/>
  <c r="L171" i="8" s="1"/>
  <c r="L183" i="8" s="1"/>
  <c r="L195" i="8" s="1"/>
  <c r="L207" i="8" s="1"/>
  <c r="L219" i="8" s="1"/>
  <c r="L231" i="8" s="1"/>
  <c r="L243" i="8" s="1"/>
  <c r="L255" i="8" s="1"/>
  <c r="L267" i="8" s="1"/>
  <c r="L279" i="8" s="1"/>
  <c r="L291" i="8" s="1"/>
  <c r="L303" i="8" s="1"/>
  <c r="L315" i="8" s="1"/>
  <c r="L327" i="8" s="1"/>
  <c r="L339" i="8" s="1"/>
  <c r="L351" i="8" s="1"/>
  <c r="L363" i="8" s="1"/>
  <c r="L26" i="8"/>
  <c r="L38" i="8" s="1"/>
  <c r="L50" i="8" s="1"/>
  <c r="L62" i="8" s="1"/>
  <c r="L74" i="8" s="1"/>
  <c r="L86" i="8" s="1"/>
  <c r="L98" i="8" s="1"/>
  <c r="L110" i="8" s="1"/>
  <c r="L122" i="8" s="1"/>
  <c r="L134" i="8" s="1"/>
  <c r="L146" i="8" s="1"/>
  <c r="L158" i="8" s="1"/>
  <c r="L170" i="8" s="1"/>
  <c r="L182" i="8" s="1"/>
  <c r="L194" i="8" s="1"/>
  <c r="L206" i="8" s="1"/>
  <c r="L218" i="8" s="1"/>
  <c r="L230" i="8" s="1"/>
  <c r="L242" i="8" s="1"/>
  <c r="L254" i="8" s="1"/>
  <c r="L266" i="8" s="1"/>
  <c r="L278" i="8" s="1"/>
  <c r="L290" i="8" s="1"/>
  <c r="L302" i="8" s="1"/>
  <c r="L314" i="8" s="1"/>
  <c r="L326" i="8" s="1"/>
  <c r="L338" i="8" s="1"/>
  <c r="L350" i="8" s="1"/>
  <c r="L362" i="8" s="1"/>
  <c r="L25" i="8"/>
  <c r="L37" i="8" s="1"/>
  <c r="L49" i="8" s="1"/>
  <c r="L61" i="8" s="1"/>
  <c r="L73" i="8" s="1"/>
  <c r="L85" i="8" s="1"/>
  <c r="L97" i="8" s="1"/>
  <c r="L109" i="8" s="1"/>
  <c r="L121" i="8" s="1"/>
  <c r="L133" i="8" s="1"/>
  <c r="L145" i="8" s="1"/>
  <c r="L157" i="8" s="1"/>
  <c r="L169" i="8" s="1"/>
  <c r="L181" i="8" s="1"/>
  <c r="L193" i="8" s="1"/>
  <c r="L205" i="8" s="1"/>
  <c r="L217" i="8" s="1"/>
  <c r="L229" i="8" s="1"/>
  <c r="L241" i="8" s="1"/>
  <c r="L253" i="8" s="1"/>
  <c r="L265" i="8" s="1"/>
  <c r="L277" i="8" s="1"/>
  <c r="L289" i="8" s="1"/>
  <c r="L301" i="8" s="1"/>
  <c r="L313" i="8" s="1"/>
  <c r="L325" i="8" s="1"/>
  <c r="L337" i="8" s="1"/>
  <c r="L349" i="8" s="1"/>
  <c r="L361" i="8" s="1"/>
  <c r="L24" i="8"/>
  <c r="L36" i="8" s="1"/>
  <c r="L48" i="8" s="1"/>
  <c r="L60" i="8" s="1"/>
  <c r="L72" i="8" s="1"/>
  <c r="L84" i="8" s="1"/>
  <c r="L96" i="8" s="1"/>
  <c r="L108" i="8" s="1"/>
  <c r="L120" i="8" s="1"/>
  <c r="L132" i="8" s="1"/>
  <c r="L144" i="8" s="1"/>
  <c r="L156" i="8" s="1"/>
  <c r="L168" i="8" s="1"/>
  <c r="L180" i="8" s="1"/>
  <c r="L192" i="8" s="1"/>
  <c r="L204" i="8" s="1"/>
  <c r="L216" i="8" s="1"/>
  <c r="L228" i="8" s="1"/>
  <c r="L240" i="8" s="1"/>
  <c r="L252" i="8" s="1"/>
  <c r="L264" i="8" s="1"/>
  <c r="L276" i="8" s="1"/>
  <c r="L288" i="8" s="1"/>
  <c r="L300" i="8" s="1"/>
  <c r="L312" i="8" s="1"/>
  <c r="L324" i="8" s="1"/>
  <c r="L336" i="8" s="1"/>
  <c r="L348" i="8" s="1"/>
  <c r="L360" i="8" s="1"/>
  <c r="D7" i="7"/>
  <c r="D6" i="7"/>
  <c r="D5" i="7"/>
  <c r="L35" i="7"/>
  <c r="L47" i="7" s="1"/>
  <c r="L59" i="7" s="1"/>
  <c r="L71" i="7" s="1"/>
  <c r="L83" i="7" s="1"/>
  <c r="L95" i="7" s="1"/>
  <c r="L107" i="7" s="1"/>
  <c r="L119" i="7" s="1"/>
  <c r="L131" i="7" s="1"/>
  <c r="L143" i="7" s="1"/>
  <c r="L155" i="7" s="1"/>
  <c r="L167" i="7" s="1"/>
  <c r="L179" i="7" s="1"/>
  <c r="L191" i="7" s="1"/>
  <c r="L203" i="7" s="1"/>
  <c r="L215" i="7" s="1"/>
  <c r="L227" i="7" s="1"/>
  <c r="L239" i="7" s="1"/>
  <c r="L251" i="7" s="1"/>
  <c r="L263" i="7" s="1"/>
  <c r="L275" i="7" s="1"/>
  <c r="L287" i="7" s="1"/>
  <c r="L299" i="7" s="1"/>
  <c r="L311" i="7" s="1"/>
  <c r="L323" i="7" s="1"/>
  <c r="L335" i="7" s="1"/>
  <c r="L347" i="7" s="1"/>
  <c r="L359" i="7" s="1"/>
  <c r="L371" i="7" s="1"/>
  <c r="L34" i="7"/>
  <c r="L46" i="7" s="1"/>
  <c r="L58" i="7" s="1"/>
  <c r="L70" i="7" s="1"/>
  <c r="L82" i="7" s="1"/>
  <c r="L94" i="7" s="1"/>
  <c r="L106" i="7" s="1"/>
  <c r="L118" i="7" s="1"/>
  <c r="L130" i="7" s="1"/>
  <c r="L142" i="7" s="1"/>
  <c r="L154" i="7" s="1"/>
  <c r="L166" i="7" s="1"/>
  <c r="L178" i="7" s="1"/>
  <c r="L190" i="7" s="1"/>
  <c r="L202" i="7" s="1"/>
  <c r="L214" i="7" s="1"/>
  <c r="L226" i="7" s="1"/>
  <c r="L238" i="7" s="1"/>
  <c r="L250" i="7" s="1"/>
  <c r="L262" i="7" s="1"/>
  <c r="L274" i="7" s="1"/>
  <c r="L286" i="7" s="1"/>
  <c r="L298" i="7" s="1"/>
  <c r="L310" i="7" s="1"/>
  <c r="L322" i="7" s="1"/>
  <c r="L334" i="7" s="1"/>
  <c r="L346" i="7" s="1"/>
  <c r="L358" i="7" s="1"/>
  <c r="L370" i="7" s="1"/>
  <c r="L33" i="7"/>
  <c r="L45" i="7" s="1"/>
  <c r="L57" i="7" s="1"/>
  <c r="L69" i="7" s="1"/>
  <c r="L81" i="7" s="1"/>
  <c r="L93" i="7" s="1"/>
  <c r="L105" i="7" s="1"/>
  <c r="L117" i="7" s="1"/>
  <c r="L129" i="7" s="1"/>
  <c r="L141" i="7" s="1"/>
  <c r="L153" i="7" s="1"/>
  <c r="L165" i="7" s="1"/>
  <c r="L177" i="7" s="1"/>
  <c r="L189" i="7" s="1"/>
  <c r="L201" i="7" s="1"/>
  <c r="L213" i="7" s="1"/>
  <c r="L225" i="7" s="1"/>
  <c r="L237" i="7" s="1"/>
  <c r="L249" i="7" s="1"/>
  <c r="L261" i="7" s="1"/>
  <c r="L273" i="7" s="1"/>
  <c r="L285" i="7" s="1"/>
  <c r="L297" i="7" s="1"/>
  <c r="L309" i="7" s="1"/>
  <c r="L321" i="7" s="1"/>
  <c r="L333" i="7" s="1"/>
  <c r="L345" i="7" s="1"/>
  <c r="L357" i="7" s="1"/>
  <c r="L369" i="7" s="1"/>
  <c r="L32" i="7"/>
  <c r="L44" i="7" s="1"/>
  <c r="L56" i="7" s="1"/>
  <c r="L68" i="7" s="1"/>
  <c r="L80" i="7" s="1"/>
  <c r="L92" i="7" s="1"/>
  <c r="L104" i="7" s="1"/>
  <c r="L116" i="7" s="1"/>
  <c r="L128" i="7" s="1"/>
  <c r="L140" i="7" s="1"/>
  <c r="L152" i="7" s="1"/>
  <c r="L164" i="7" s="1"/>
  <c r="L176" i="7" s="1"/>
  <c r="L188" i="7" s="1"/>
  <c r="L200" i="7" s="1"/>
  <c r="L212" i="7" s="1"/>
  <c r="L224" i="7" s="1"/>
  <c r="L236" i="7" s="1"/>
  <c r="L248" i="7" s="1"/>
  <c r="L260" i="7" s="1"/>
  <c r="L272" i="7" s="1"/>
  <c r="L284" i="7" s="1"/>
  <c r="L296" i="7" s="1"/>
  <c r="L308" i="7" s="1"/>
  <c r="L320" i="7" s="1"/>
  <c r="L332" i="7" s="1"/>
  <c r="L344" i="7" s="1"/>
  <c r="L356" i="7" s="1"/>
  <c r="L368" i="7" s="1"/>
  <c r="L31" i="7"/>
  <c r="L43" i="7" s="1"/>
  <c r="L55" i="7" s="1"/>
  <c r="L67" i="7" s="1"/>
  <c r="L79" i="7" s="1"/>
  <c r="L91" i="7" s="1"/>
  <c r="L103" i="7" s="1"/>
  <c r="L115" i="7" s="1"/>
  <c r="L127" i="7" s="1"/>
  <c r="L139" i="7" s="1"/>
  <c r="L151" i="7" s="1"/>
  <c r="L163" i="7" s="1"/>
  <c r="L175" i="7" s="1"/>
  <c r="L187" i="7" s="1"/>
  <c r="L199" i="7" s="1"/>
  <c r="L211" i="7" s="1"/>
  <c r="L223" i="7" s="1"/>
  <c r="L235" i="7" s="1"/>
  <c r="L247" i="7" s="1"/>
  <c r="L259" i="7" s="1"/>
  <c r="L271" i="7" s="1"/>
  <c r="L283" i="7" s="1"/>
  <c r="L295" i="7" s="1"/>
  <c r="L307" i="7" s="1"/>
  <c r="L319" i="7" s="1"/>
  <c r="L331" i="7" s="1"/>
  <c r="L343" i="7" s="1"/>
  <c r="L355" i="7" s="1"/>
  <c r="L367" i="7" s="1"/>
  <c r="L30" i="7"/>
  <c r="L42" i="7" s="1"/>
  <c r="L54" i="7" s="1"/>
  <c r="L66" i="7" s="1"/>
  <c r="L78" i="7" s="1"/>
  <c r="L90" i="7" s="1"/>
  <c r="L102" i="7" s="1"/>
  <c r="L114" i="7" s="1"/>
  <c r="L126" i="7" s="1"/>
  <c r="L138" i="7" s="1"/>
  <c r="L150" i="7" s="1"/>
  <c r="L162" i="7" s="1"/>
  <c r="L174" i="7" s="1"/>
  <c r="L186" i="7" s="1"/>
  <c r="L198" i="7" s="1"/>
  <c r="L210" i="7" s="1"/>
  <c r="L222" i="7" s="1"/>
  <c r="L234" i="7" s="1"/>
  <c r="L246" i="7" s="1"/>
  <c r="L258" i="7" s="1"/>
  <c r="L270" i="7" s="1"/>
  <c r="L282" i="7" s="1"/>
  <c r="L294" i="7" s="1"/>
  <c r="L306" i="7" s="1"/>
  <c r="L318" i="7" s="1"/>
  <c r="L330" i="7" s="1"/>
  <c r="L342" i="7" s="1"/>
  <c r="L354" i="7" s="1"/>
  <c r="L366" i="7" s="1"/>
  <c r="L29" i="7"/>
  <c r="L41" i="7" s="1"/>
  <c r="L53" i="7" s="1"/>
  <c r="L65" i="7" s="1"/>
  <c r="L77" i="7" s="1"/>
  <c r="L89" i="7" s="1"/>
  <c r="L101" i="7" s="1"/>
  <c r="L113" i="7" s="1"/>
  <c r="L125" i="7" s="1"/>
  <c r="L137" i="7" s="1"/>
  <c r="L149" i="7" s="1"/>
  <c r="L161" i="7" s="1"/>
  <c r="L173" i="7" s="1"/>
  <c r="L185" i="7" s="1"/>
  <c r="L197" i="7" s="1"/>
  <c r="L209" i="7" s="1"/>
  <c r="L221" i="7" s="1"/>
  <c r="L233" i="7" s="1"/>
  <c r="L245" i="7" s="1"/>
  <c r="L257" i="7" s="1"/>
  <c r="L269" i="7" s="1"/>
  <c r="L281" i="7" s="1"/>
  <c r="L293" i="7" s="1"/>
  <c r="L305" i="7" s="1"/>
  <c r="L317" i="7" s="1"/>
  <c r="L329" i="7" s="1"/>
  <c r="L341" i="7" s="1"/>
  <c r="L353" i="7" s="1"/>
  <c r="L365" i="7" s="1"/>
  <c r="L28" i="7"/>
  <c r="L40" i="7" s="1"/>
  <c r="L52" i="7" s="1"/>
  <c r="L64" i="7" s="1"/>
  <c r="L76" i="7" s="1"/>
  <c r="L88" i="7" s="1"/>
  <c r="L100" i="7" s="1"/>
  <c r="L112" i="7" s="1"/>
  <c r="L124" i="7" s="1"/>
  <c r="L136" i="7" s="1"/>
  <c r="L148" i="7" s="1"/>
  <c r="L160" i="7" s="1"/>
  <c r="L172" i="7" s="1"/>
  <c r="L184" i="7" s="1"/>
  <c r="L196" i="7" s="1"/>
  <c r="L208" i="7" s="1"/>
  <c r="L220" i="7" s="1"/>
  <c r="L232" i="7" s="1"/>
  <c r="L244" i="7" s="1"/>
  <c r="L256" i="7" s="1"/>
  <c r="L268" i="7" s="1"/>
  <c r="L280" i="7" s="1"/>
  <c r="L292" i="7" s="1"/>
  <c r="L304" i="7" s="1"/>
  <c r="L316" i="7" s="1"/>
  <c r="L328" i="7" s="1"/>
  <c r="L340" i="7" s="1"/>
  <c r="L352" i="7" s="1"/>
  <c r="L364" i="7" s="1"/>
  <c r="L27" i="7"/>
  <c r="L39" i="7" s="1"/>
  <c r="L51" i="7" s="1"/>
  <c r="L63" i="7" s="1"/>
  <c r="L75" i="7" s="1"/>
  <c r="L87" i="7" s="1"/>
  <c r="L99" i="7" s="1"/>
  <c r="L111" i="7" s="1"/>
  <c r="L123" i="7" s="1"/>
  <c r="L135" i="7" s="1"/>
  <c r="L147" i="7" s="1"/>
  <c r="L159" i="7" s="1"/>
  <c r="L171" i="7" s="1"/>
  <c r="L183" i="7" s="1"/>
  <c r="L195" i="7" s="1"/>
  <c r="L207" i="7" s="1"/>
  <c r="L219" i="7" s="1"/>
  <c r="L231" i="7" s="1"/>
  <c r="L243" i="7" s="1"/>
  <c r="L255" i="7" s="1"/>
  <c r="L267" i="7" s="1"/>
  <c r="L279" i="7" s="1"/>
  <c r="L291" i="7" s="1"/>
  <c r="L303" i="7" s="1"/>
  <c r="L315" i="7" s="1"/>
  <c r="L327" i="7" s="1"/>
  <c r="L339" i="7" s="1"/>
  <c r="L351" i="7" s="1"/>
  <c r="L363" i="7" s="1"/>
  <c r="L26" i="7"/>
  <c r="L38" i="7" s="1"/>
  <c r="L50" i="7" s="1"/>
  <c r="L62" i="7" s="1"/>
  <c r="L74" i="7" s="1"/>
  <c r="L86" i="7" s="1"/>
  <c r="L98" i="7" s="1"/>
  <c r="L110" i="7" s="1"/>
  <c r="L122" i="7" s="1"/>
  <c r="L134" i="7" s="1"/>
  <c r="L146" i="7" s="1"/>
  <c r="L158" i="7" s="1"/>
  <c r="L170" i="7" s="1"/>
  <c r="L182" i="7" s="1"/>
  <c r="L194" i="7" s="1"/>
  <c r="L206" i="7" s="1"/>
  <c r="L218" i="7" s="1"/>
  <c r="L230" i="7" s="1"/>
  <c r="L242" i="7" s="1"/>
  <c r="L254" i="7" s="1"/>
  <c r="L266" i="7" s="1"/>
  <c r="L278" i="7" s="1"/>
  <c r="L290" i="7" s="1"/>
  <c r="L302" i="7" s="1"/>
  <c r="L314" i="7" s="1"/>
  <c r="L326" i="7" s="1"/>
  <c r="L338" i="7" s="1"/>
  <c r="L350" i="7" s="1"/>
  <c r="L362" i="7" s="1"/>
  <c r="L25" i="7"/>
  <c r="L37" i="7" s="1"/>
  <c r="L49" i="7" s="1"/>
  <c r="L61" i="7" s="1"/>
  <c r="L73" i="7" s="1"/>
  <c r="L85" i="7" s="1"/>
  <c r="L97" i="7" s="1"/>
  <c r="L109" i="7" s="1"/>
  <c r="L121" i="7" s="1"/>
  <c r="L133" i="7" s="1"/>
  <c r="L145" i="7" s="1"/>
  <c r="L157" i="7" s="1"/>
  <c r="L169" i="7" s="1"/>
  <c r="L181" i="7" s="1"/>
  <c r="L193" i="7" s="1"/>
  <c r="L205" i="7" s="1"/>
  <c r="L217" i="7" s="1"/>
  <c r="L229" i="7" s="1"/>
  <c r="L241" i="7" s="1"/>
  <c r="L253" i="7" s="1"/>
  <c r="L265" i="7" s="1"/>
  <c r="L277" i="7" s="1"/>
  <c r="L289" i="7" s="1"/>
  <c r="L301" i="7" s="1"/>
  <c r="L313" i="7" s="1"/>
  <c r="L325" i="7" s="1"/>
  <c r="L337" i="7" s="1"/>
  <c r="L349" i="7" s="1"/>
  <c r="L361" i="7" s="1"/>
  <c r="L24" i="7"/>
  <c r="L36" i="7" s="1"/>
  <c r="L48" i="7" s="1"/>
  <c r="L60" i="7" s="1"/>
  <c r="L72" i="7" s="1"/>
  <c r="L84" i="7" s="1"/>
  <c r="L96" i="7" s="1"/>
  <c r="L108" i="7" s="1"/>
  <c r="L120" i="7" s="1"/>
  <c r="L132" i="7" s="1"/>
  <c r="L144" i="7" s="1"/>
  <c r="L156" i="7" s="1"/>
  <c r="L168" i="7" s="1"/>
  <c r="L180" i="7" s="1"/>
  <c r="L192" i="7" s="1"/>
  <c r="L204" i="7" s="1"/>
  <c r="L216" i="7" s="1"/>
  <c r="L228" i="7" s="1"/>
  <c r="L240" i="7" s="1"/>
  <c r="L252" i="7" s="1"/>
  <c r="L264" i="7" s="1"/>
  <c r="L276" i="7" s="1"/>
  <c r="L288" i="7" s="1"/>
  <c r="L300" i="7" s="1"/>
  <c r="L312" i="7" s="1"/>
  <c r="L324" i="7" s="1"/>
  <c r="L336" i="7" s="1"/>
  <c r="L348" i="7" s="1"/>
  <c r="L360" i="7" s="1"/>
  <c r="AB39" i="3"/>
  <c r="AB38" i="3"/>
  <c r="AQ10" i="4"/>
  <c r="AO10" i="4"/>
  <c r="AM10" i="4"/>
  <c r="M21" i="5"/>
  <c r="L21" i="5"/>
  <c r="K21" i="5"/>
  <c r="J21" i="5"/>
  <c r="I21" i="5"/>
  <c r="H21" i="5"/>
  <c r="G21" i="5"/>
  <c r="F21" i="5"/>
  <c r="E21" i="5"/>
  <c r="D21" i="5"/>
  <c r="C21" i="5"/>
  <c r="J27" i="4"/>
  <c r="N27" i="4"/>
  <c r="O27" i="4"/>
  <c r="P27" i="4"/>
  <c r="A43" i="4"/>
  <c r="A42" i="4"/>
  <c r="A41" i="4"/>
  <c r="G47" i="4"/>
  <c r="AD17" i="4" s="1"/>
  <c r="B14" i="5" s="1"/>
  <c r="A47" i="4"/>
  <c r="G46" i="4"/>
  <c r="AD16" i="4" s="1"/>
  <c r="B13" i="5" s="1"/>
  <c r="G51" i="4"/>
  <c r="G50" i="4"/>
  <c r="G31" i="4"/>
  <c r="A31" i="4"/>
  <c r="G26" i="4"/>
  <c r="G25" i="4"/>
  <c r="G24" i="4"/>
  <c r="G23" i="4"/>
  <c r="G22" i="4"/>
  <c r="G21" i="4"/>
  <c r="A26" i="4"/>
  <c r="A25" i="4"/>
  <c r="A24" i="4"/>
  <c r="A23" i="4"/>
  <c r="A22" i="4"/>
  <c r="A21" i="4"/>
  <c r="G20" i="4"/>
  <c r="G19" i="4" s="1"/>
  <c r="A20" i="4"/>
  <c r="F15" i="1"/>
  <c r="G15" i="1" s="1"/>
  <c r="H15" i="1" s="1"/>
  <c r="I15" i="1" s="1"/>
  <c r="N23" i="3"/>
  <c r="M23" i="3"/>
  <c r="L23" i="3"/>
  <c r="L25" i="3" s="1"/>
  <c r="K23" i="3"/>
  <c r="J23" i="3"/>
  <c r="J25" i="3" s="1"/>
  <c r="I23" i="3"/>
  <c r="I26" i="3" s="1"/>
  <c r="H23" i="3"/>
  <c r="H28" i="3" s="1"/>
  <c r="G23" i="3"/>
  <c r="G25" i="3" s="1"/>
  <c r="F23" i="3"/>
  <c r="E23" i="3"/>
  <c r="E29" i="3" s="1"/>
  <c r="D23" i="3"/>
  <c r="D25" i="3" s="1"/>
  <c r="C23" i="3"/>
  <c r="C29" i="3" s="1"/>
  <c r="O20" i="3"/>
  <c r="C6" i="3"/>
  <c r="C10" i="3" s="1"/>
  <c r="N6" i="3"/>
  <c r="N8" i="3" s="1"/>
  <c r="M6" i="3"/>
  <c r="M10" i="3" s="1"/>
  <c r="L6" i="3"/>
  <c r="L10" i="3" s="1"/>
  <c r="K6" i="3"/>
  <c r="K8" i="3" s="1"/>
  <c r="J6" i="3"/>
  <c r="J10" i="3" s="1"/>
  <c r="I6" i="3"/>
  <c r="I9" i="3" s="1"/>
  <c r="H6" i="3"/>
  <c r="H8" i="3" s="1"/>
  <c r="G6" i="3"/>
  <c r="G12" i="3" s="1"/>
  <c r="F6" i="3"/>
  <c r="F8" i="3" s="1"/>
  <c r="E6" i="3"/>
  <c r="E8" i="3" s="1"/>
  <c r="D6" i="3"/>
  <c r="D8" i="3" s="1"/>
  <c r="H11" i="3" l="1"/>
  <c r="B181" i="7"/>
  <c r="D181" i="7" s="1"/>
  <c r="B240" i="7"/>
  <c r="E240" i="7" s="1"/>
  <c r="B218" i="7"/>
  <c r="E218" i="7" s="1"/>
  <c r="B158" i="7"/>
  <c r="E158" i="7" s="1"/>
  <c r="B339" i="7"/>
  <c r="D339" i="7" s="1"/>
  <c r="M8" i="3"/>
  <c r="B224" i="7"/>
  <c r="E224" i="7" s="1"/>
  <c r="B109" i="7"/>
  <c r="D109" i="7" s="1"/>
  <c r="B359" i="7"/>
  <c r="E359" i="7" s="1"/>
  <c r="C11" i="3"/>
  <c r="B85" i="7"/>
  <c r="H85" i="7" s="1"/>
  <c r="B336" i="7"/>
  <c r="E336" i="7" s="1"/>
  <c r="D11" i="3"/>
  <c r="C8" i="3"/>
  <c r="L11" i="3"/>
  <c r="B301" i="7"/>
  <c r="E301" i="7" s="1"/>
  <c r="E11" i="3"/>
  <c r="B279" i="7"/>
  <c r="C279" i="7" s="1"/>
  <c r="I11" i="3"/>
  <c r="I8" i="3"/>
  <c r="M11" i="3"/>
  <c r="L8" i="3"/>
  <c r="N11" i="3"/>
  <c r="J11" i="3"/>
  <c r="F11" i="3"/>
  <c r="J8" i="3"/>
  <c r="K11" i="3"/>
  <c r="G11" i="3"/>
  <c r="G8" i="3"/>
  <c r="B102" i="7"/>
  <c r="E102" i="7" s="1"/>
  <c r="B177" i="7"/>
  <c r="C177" i="7" s="1"/>
  <c r="B235" i="7"/>
  <c r="E235" i="7" s="1"/>
  <c r="B298" i="7"/>
  <c r="E298" i="7" s="1"/>
  <c r="B357" i="7"/>
  <c r="D357" i="7" s="1"/>
  <c r="B88" i="7"/>
  <c r="E88" i="7" s="1"/>
  <c r="B161" i="7"/>
  <c r="D161" i="7" s="1"/>
  <c r="B221" i="7"/>
  <c r="D221" i="7" s="1"/>
  <c r="B285" i="7"/>
  <c r="E285" i="7" s="1"/>
  <c r="B146" i="7"/>
  <c r="E146" i="7" s="1"/>
  <c r="B274" i="7"/>
  <c r="B327" i="7"/>
  <c r="E327" i="7" s="1"/>
  <c r="B143" i="7"/>
  <c r="E143" i="7" s="1"/>
  <c r="B207" i="7"/>
  <c r="E207" i="7" s="1"/>
  <c r="B270" i="7"/>
  <c r="E270" i="7" s="1"/>
  <c r="B324" i="7"/>
  <c r="H324" i="7" s="1"/>
  <c r="B313" i="7"/>
  <c r="E313" i="7" s="1"/>
  <c r="B212" i="7"/>
  <c r="E212" i="7" s="1"/>
  <c r="B124" i="7"/>
  <c r="E124" i="7" s="1"/>
  <c r="B193" i="7"/>
  <c r="E193" i="7" s="1"/>
  <c r="B252" i="7"/>
  <c r="E252" i="7" s="1"/>
  <c r="B310" i="7"/>
  <c r="E310" i="7" s="1"/>
  <c r="B362" i="7"/>
  <c r="E362" i="7" s="1"/>
  <c r="B121" i="7"/>
  <c r="E121" i="7" s="1"/>
  <c r="B188" i="7"/>
  <c r="E188" i="7" s="1"/>
  <c r="B249" i="7"/>
  <c r="E249" i="7" s="1"/>
  <c r="B307" i="7"/>
  <c r="E307" i="7" s="1"/>
  <c r="B367" i="7"/>
  <c r="D367" i="7" s="1"/>
  <c r="B364" i="7"/>
  <c r="C364" i="7" s="1"/>
  <c r="B114" i="7"/>
  <c r="D114" i="7" s="1"/>
  <c r="B153" i="7"/>
  <c r="D153" i="7" s="1"/>
  <c r="B184" i="7"/>
  <c r="E184" i="7" s="1"/>
  <c r="B216" i="7"/>
  <c r="E216" i="7" s="1"/>
  <c r="B243" i="7"/>
  <c r="E243" i="7" s="1"/>
  <c r="B277" i="7"/>
  <c r="E277" i="7" s="1"/>
  <c r="B303" i="7"/>
  <c r="E303" i="7" s="1"/>
  <c r="B333" i="7"/>
  <c r="E333" i="7" s="1"/>
  <c r="B99" i="7"/>
  <c r="E99" i="7" s="1"/>
  <c r="B139" i="7"/>
  <c r="E139" i="7" s="1"/>
  <c r="B174" i="7"/>
  <c r="E174" i="7" s="1"/>
  <c r="G202" i="7"/>
  <c r="B230" i="7"/>
  <c r="D230" i="7" s="1"/>
  <c r="B268" i="7"/>
  <c r="E268" i="7" s="1"/>
  <c r="B296" i="7"/>
  <c r="C296" i="7" s="1"/>
  <c r="B319" i="7"/>
  <c r="E319" i="7" s="1"/>
  <c r="B353" i="7"/>
  <c r="D353" i="7" s="1"/>
  <c r="B12" i="7"/>
  <c r="B13" i="7" s="1"/>
  <c r="C13" i="7" s="1"/>
  <c r="B94" i="7"/>
  <c r="E94" i="7" s="1"/>
  <c r="B136" i="7"/>
  <c r="C136" i="7" s="1"/>
  <c r="B168" i="7"/>
  <c r="E168" i="7" s="1"/>
  <c r="B202" i="7"/>
  <c r="E202" i="7" s="1"/>
  <c r="B228" i="7"/>
  <c r="E228" i="7" s="1"/>
  <c r="B258" i="7"/>
  <c r="C258" i="7" s="1"/>
  <c r="B293" i="7"/>
  <c r="H293" i="7" s="1"/>
  <c r="B318" i="7"/>
  <c r="E318" i="7" s="1"/>
  <c r="B349" i="7"/>
  <c r="G349" i="7" s="1"/>
  <c r="B370" i="7"/>
  <c r="F370" i="7" s="1"/>
  <c r="H6" i="7"/>
  <c r="B91" i="7"/>
  <c r="B129" i="7"/>
  <c r="E129" i="7" s="1"/>
  <c r="B166" i="7"/>
  <c r="E166" i="7" s="1"/>
  <c r="B199" i="7"/>
  <c r="E199" i="7" s="1"/>
  <c r="B253" i="7"/>
  <c r="E253" i="7" s="1"/>
  <c r="B287" i="7"/>
  <c r="E287" i="7" s="1"/>
  <c r="B346" i="7"/>
  <c r="E346" i="7" s="1"/>
  <c r="B369" i="7"/>
  <c r="C369" i="7" s="1"/>
  <c r="H5" i="8"/>
  <c r="E31" i="2" s="1"/>
  <c r="B12" i="8"/>
  <c r="C12" i="8" s="1"/>
  <c r="B371" i="8"/>
  <c r="E371" i="8" s="1"/>
  <c r="B370" i="8"/>
  <c r="E370" i="8" s="1"/>
  <c r="B369" i="8"/>
  <c r="E369" i="8" s="1"/>
  <c r="B368" i="8"/>
  <c r="E368" i="8" s="1"/>
  <c r="B367" i="8"/>
  <c r="E367" i="8" s="1"/>
  <c r="B366" i="8"/>
  <c r="E366" i="8" s="1"/>
  <c r="B365" i="8"/>
  <c r="E365" i="8" s="1"/>
  <c r="B364" i="8"/>
  <c r="E364" i="8" s="1"/>
  <c r="B363" i="8"/>
  <c r="E363" i="8" s="1"/>
  <c r="B362" i="8"/>
  <c r="E362" i="8" s="1"/>
  <c r="B361" i="8"/>
  <c r="E361" i="8" s="1"/>
  <c r="B360" i="8"/>
  <c r="E360" i="8" s="1"/>
  <c r="B359" i="8"/>
  <c r="E359" i="8" s="1"/>
  <c r="B358" i="8"/>
  <c r="E358" i="8" s="1"/>
  <c r="B357" i="8"/>
  <c r="E357" i="8" s="1"/>
  <c r="B356" i="8"/>
  <c r="E356" i="8" s="1"/>
  <c r="B355" i="8"/>
  <c r="E355" i="8" s="1"/>
  <c r="B354" i="8"/>
  <c r="E354" i="8" s="1"/>
  <c r="B353" i="8"/>
  <c r="E353" i="8" s="1"/>
  <c r="B352" i="8"/>
  <c r="E352" i="8" s="1"/>
  <c r="B351" i="8"/>
  <c r="E351" i="8" s="1"/>
  <c r="B350" i="8"/>
  <c r="E350" i="8" s="1"/>
  <c r="B349" i="8"/>
  <c r="E349" i="8" s="1"/>
  <c r="B348" i="8"/>
  <c r="E348" i="8" s="1"/>
  <c r="B347" i="8"/>
  <c r="E347" i="8" s="1"/>
  <c r="B346" i="8"/>
  <c r="E346" i="8" s="1"/>
  <c r="B345" i="8"/>
  <c r="E345" i="8" s="1"/>
  <c r="B344" i="8"/>
  <c r="E344" i="8" s="1"/>
  <c r="B343" i="8"/>
  <c r="E343" i="8" s="1"/>
  <c r="B342" i="8"/>
  <c r="E342" i="8" s="1"/>
  <c r="B341" i="8"/>
  <c r="E341" i="8" s="1"/>
  <c r="B340" i="8"/>
  <c r="E340" i="8" s="1"/>
  <c r="B339" i="8"/>
  <c r="E339" i="8" s="1"/>
  <c r="B338" i="8"/>
  <c r="E338" i="8" s="1"/>
  <c r="B337" i="8"/>
  <c r="E337" i="8" s="1"/>
  <c r="B336" i="8"/>
  <c r="E336" i="8" s="1"/>
  <c r="B335" i="8"/>
  <c r="E335" i="8" s="1"/>
  <c r="B334" i="8"/>
  <c r="E334" i="8" s="1"/>
  <c r="B333" i="8"/>
  <c r="E333" i="8" s="1"/>
  <c r="B332" i="8"/>
  <c r="E332" i="8" s="1"/>
  <c r="B331" i="8"/>
  <c r="E331" i="8" s="1"/>
  <c r="B330" i="8"/>
  <c r="E330" i="8" s="1"/>
  <c r="B329" i="8"/>
  <c r="E329" i="8" s="1"/>
  <c r="B328" i="8"/>
  <c r="E328" i="8" s="1"/>
  <c r="B327" i="8"/>
  <c r="E327" i="8" s="1"/>
  <c r="B326" i="8"/>
  <c r="E326" i="8" s="1"/>
  <c r="B325" i="8"/>
  <c r="E325" i="8" s="1"/>
  <c r="B324" i="8"/>
  <c r="E324" i="8" s="1"/>
  <c r="B323" i="8"/>
  <c r="E323" i="8" s="1"/>
  <c r="B322" i="8"/>
  <c r="E322" i="8" s="1"/>
  <c r="B321" i="8"/>
  <c r="E321" i="8" s="1"/>
  <c r="B320" i="8"/>
  <c r="E320" i="8" s="1"/>
  <c r="B319" i="8"/>
  <c r="E319" i="8" s="1"/>
  <c r="B318" i="8"/>
  <c r="E318" i="8" s="1"/>
  <c r="B317" i="8"/>
  <c r="E317" i="8" s="1"/>
  <c r="B316" i="8"/>
  <c r="E316" i="8" s="1"/>
  <c r="B315" i="8"/>
  <c r="E315" i="8" s="1"/>
  <c r="B314" i="8"/>
  <c r="E314" i="8" s="1"/>
  <c r="B313" i="8"/>
  <c r="E313" i="8" s="1"/>
  <c r="B312" i="8"/>
  <c r="E312" i="8" s="1"/>
  <c r="B311" i="8"/>
  <c r="E311" i="8" s="1"/>
  <c r="B310" i="8"/>
  <c r="E310" i="8" s="1"/>
  <c r="B309" i="8"/>
  <c r="E309" i="8" s="1"/>
  <c r="B308" i="8"/>
  <c r="E308" i="8" s="1"/>
  <c r="B307" i="8"/>
  <c r="E307" i="8" s="1"/>
  <c r="B306" i="8"/>
  <c r="E306" i="8" s="1"/>
  <c r="B305" i="8"/>
  <c r="E305" i="8" s="1"/>
  <c r="B304" i="8"/>
  <c r="E304" i="8" s="1"/>
  <c r="B303" i="8"/>
  <c r="E303" i="8" s="1"/>
  <c r="B302" i="8"/>
  <c r="E302" i="8" s="1"/>
  <c r="B301" i="8"/>
  <c r="E301" i="8" s="1"/>
  <c r="B300" i="8"/>
  <c r="E300" i="8" s="1"/>
  <c r="B299" i="8"/>
  <c r="E299" i="8" s="1"/>
  <c r="B298" i="8"/>
  <c r="E298" i="8" s="1"/>
  <c r="B297" i="8"/>
  <c r="E297" i="8" s="1"/>
  <c r="B296" i="8"/>
  <c r="E296" i="8" s="1"/>
  <c r="B295" i="8"/>
  <c r="E295" i="8" s="1"/>
  <c r="B294" i="8"/>
  <c r="E294" i="8" s="1"/>
  <c r="B293" i="8"/>
  <c r="E293" i="8" s="1"/>
  <c r="B292" i="8"/>
  <c r="E292" i="8" s="1"/>
  <c r="B291" i="8"/>
  <c r="E291" i="8" s="1"/>
  <c r="B290" i="8"/>
  <c r="E290" i="8" s="1"/>
  <c r="B289" i="8"/>
  <c r="E289" i="8" s="1"/>
  <c r="B288" i="8"/>
  <c r="E288" i="8" s="1"/>
  <c r="B287" i="8"/>
  <c r="E287" i="8" s="1"/>
  <c r="B286" i="8"/>
  <c r="E286" i="8" s="1"/>
  <c r="B285" i="8"/>
  <c r="E285" i="8" s="1"/>
  <c r="B284" i="8"/>
  <c r="E284" i="8" s="1"/>
  <c r="B283" i="8"/>
  <c r="E283" i="8" s="1"/>
  <c r="B282" i="8"/>
  <c r="E282" i="8" s="1"/>
  <c r="B281" i="8"/>
  <c r="E281" i="8" s="1"/>
  <c r="B280" i="8"/>
  <c r="E280" i="8" s="1"/>
  <c r="B279" i="8"/>
  <c r="E279" i="8" s="1"/>
  <c r="B278" i="8"/>
  <c r="E278" i="8" s="1"/>
  <c r="B277" i="8"/>
  <c r="E277" i="8" s="1"/>
  <c r="B276" i="8"/>
  <c r="E276" i="8" s="1"/>
  <c r="B275" i="8"/>
  <c r="E275" i="8" s="1"/>
  <c r="B274" i="8"/>
  <c r="E274" i="8" s="1"/>
  <c r="B273" i="8"/>
  <c r="E273" i="8" s="1"/>
  <c r="B272" i="8"/>
  <c r="E272" i="8" s="1"/>
  <c r="B271" i="8"/>
  <c r="E271" i="8" s="1"/>
  <c r="B270" i="8"/>
  <c r="E270" i="8" s="1"/>
  <c r="B269" i="8"/>
  <c r="E269" i="8" s="1"/>
  <c r="B268" i="8"/>
  <c r="E268" i="8" s="1"/>
  <c r="B267" i="8"/>
  <c r="E267" i="8" s="1"/>
  <c r="B266" i="8"/>
  <c r="E266" i="8" s="1"/>
  <c r="B265" i="8"/>
  <c r="E265" i="8" s="1"/>
  <c r="B264" i="8"/>
  <c r="E264" i="8" s="1"/>
  <c r="B263" i="8"/>
  <c r="E263" i="8" s="1"/>
  <c r="B262" i="8"/>
  <c r="E262" i="8" s="1"/>
  <c r="B261" i="8"/>
  <c r="E261" i="8" s="1"/>
  <c r="B260" i="8"/>
  <c r="E260" i="8" s="1"/>
  <c r="B259" i="8"/>
  <c r="E259" i="8" s="1"/>
  <c r="B258" i="8"/>
  <c r="E258" i="8" s="1"/>
  <c r="B257" i="8"/>
  <c r="E257" i="8" s="1"/>
  <c r="B256" i="8"/>
  <c r="E256" i="8" s="1"/>
  <c r="B255" i="8"/>
  <c r="E255" i="8" s="1"/>
  <c r="B254" i="8"/>
  <c r="E254" i="8" s="1"/>
  <c r="B253" i="8"/>
  <c r="E253" i="8" s="1"/>
  <c r="B252" i="8"/>
  <c r="E252" i="8" s="1"/>
  <c r="B251" i="8"/>
  <c r="E251" i="8" s="1"/>
  <c r="B250" i="8"/>
  <c r="E250" i="8" s="1"/>
  <c r="B249" i="8"/>
  <c r="E249" i="8" s="1"/>
  <c r="B248" i="8"/>
  <c r="E248" i="8" s="1"/>
  <c r="B247" i="8"/>
  <c r="E247" i="8" s="1"/>
  <c r="B246" i="8"/>
  <c r="E246" i="8" s="1"/>
  <c r="B245" i="8"/>
  <c r="E245" i="8" s="1"/>
  <c r="B244" i="8"/>
  <c r="E244" i="8" s="1"/>
  <c r="B243" i="8"/>
  <c r="E243" i="8" s="1"/>
  <c r="B242" i="8"/>
  <c r="E242" i="8" s="1"/>
  <c r="B241" i="8"/>
  <c r="E241" i="8" s="1"/>
  <c r="B240" i="8"/>
  <c r="E240" i="8" s="1"/>
  <c r="B239" i="8"/>
  <c r="E239" i="8" s="1"/>
  <c r="B238" i="8"/>
  <c r="E238" i="8" s="1"/>
  <c r="B237" i="8"/>
  <c r="E237" i="8" s="1"/>
  <c r="B236" i="8"/>
  <c r="E236" i="8" s="1"/>
  <c r="B235" i="8"/>
  <c r="E235" i="8" s="1"/>
  <c r="B234" i="8"/>
  <c r="E234" i="8" s="1"/>
  <c r="B233" i="8"/>
  <c r="E233" i="8" s="1"/>
  <c r="B232" i="8"/>
  <c r="E232" i="8" s="1"/>
  <c r="B231" i="8"/>
  <c r="E231" i="8" s="1"/>
  <c r="B230" i="8"/>
  <c r="E230" i="8" s="1"/>
  <c r="B229" i="8"/>
  <c r="E229" i="8" s="1"/>
  <c r="B228" i="8"/>
  <c r="E228" i="8" s="1"/>
  <c r="B227" i="8"/>
  <c r="E227" i="8" s="1"/>
  <c r="B226" i="8"/>
  <c r="E226" i="8" s="1"/>
  <c r="B225" i="8"/>
  <c r="E225" i="8" s="1"/>
  <c r="B224" i="8"/>
  <c r="E224" i="8" s="1"/>
  <c r="B223" i="8"/>
  <c r="E223" i="8" s="1"/>
  <c r="B222" i="8"/>
  <c r="E222" i="8" s="1"/>
  <c r="B221" i="8"/>
  <c r="E221" i="8" s="1"/>
  <c r="B220" i="8"/>
  <c r="E220" i="8" s="1"/>
  <c r="B219" i="8"/>
  <c r="E219" i="8" s="1"/>
  <c r="B218" i="8"/>
  <c r="E218" i="8" s="1"/>
  <c r="B217" i="8"/>
  <c r="E217" i="8" s="1"/>
  <c r="B216" i="8"/>
  <c r="E216" i="8" s="1"/>
  <c r="B215" i="8"/>
  <c r="E215" i="8" s="1"/>
  <c r="B214" i="8"/>
  <c r="E214" i="8" s="1"/>
  <c r="B213" i="8"/>
  <c r="E213" i="8" s="1"/>
  <c r="B212" i="8"/>
  <c r="E212" i="8" s="1"/>
  <c r="B211" i="8"/>
  <c r="E211" i="8" s="1"/>
  <c r="B210" i="8"/>
  <c r="E210" i="8" s="1"/>
  <c r="B209" i="8"/>
  <c r="E209" i="8" s="1"/>
  <c r="B208" i="8"/>
  <c r="E208" i="8" s="1"/>
  <c r="B207" i="8"/>
  <c r="E207" i="8" s="1"/>
  <c r="B206" i="8"/>
  <c r="E206" i="8" s="1"/>
  <c r="B205" i="8"/>
  <c r="E205" i="8" s="1"/>
  <c r="B204" i="8"/>
  <c r="E204" i="8" s="1"/>
  <c r="B203" i="8"/>
  <c r="E203" i="8" s="1"/>
  <c r="B202" i="8"/>
  <c r="E202" i="8" s="1"/>
  <c r="B201" i="8"/>
  <c r="E201" i="8" s="1"/>
  <c r="B200" i="8"/>
  <c r="E200" i="8" s="1"/>
  <c r="B199" i="8"/>
  <c r="E199" i="8" s="1"/>
  <c r="B198" i="8"/>
  <c r="E198" i="8" s="1"/>
  <c r="B197" i="8"/>
  <c r="E197" i="8" s="1"/>
  <c r="B196" i="8"/>
  <c r="E196" i="8" s="1"/>
  <c r="B195" i="8"/>
  <c r="E195" i="8" s="1"/>
  <c r="B194" i="8"/>
  <c r="E194" i="8" s="1"/>
  <c r="B193" i="8"/>
  <c r="E193" i="8" s="1"/>
  <c r="B192" i="8"/>
  <c r="E192" i="8" s="1"/>
  <c r="B191" i="8"/>
  <c r="E191" i="8" s="1"/>
  <c r="B190" i="8"/>
  <c r="E190" i="8" s="1"/>
  <c r="B189" i="8"/>
  <c r="E189" i="8" s="1"/>
  <c r="B188" i="8"/>
  <c r="E188" i="8" s="1"/>
  <c r="B187" i="8"/>
  <c r="E187" i="8" s="1"/>
  <c r="B186" i="8"/>
  <c r="E186" i="8" s="1"/>
  <c r="B185" i="8"/>
  <c r="E185" i="8" s="1"/>
  <c r="B184" i="8"/>
  <c r="E184" i="8" s="1"/>
  <c r="B183" i="8"/>
  <c r="E183" i="8" s="1"/>
  <c r="B182" i="8"/>
  <c r="E182" i="8" s="1"/>
  <c r="B181" i="8"/>
  <c r="E181" i="8" s="1"/>
  <c r="B180" i="8"/>
  <c r="E180" i="8" s="1"/>
  <c r="B179" i="8"/>
  <c r="E179" i="8" s="1"/>
  <c r="B178" i="8"/>
  <c r="E178" i="8" s="1"/>
  <c r="B177" i="8"/>
  <c r="E177" i="8" s="1"/>
  <c r="B176" i="8"/>
  <c r="E176" i="8" s="1"/>
  <c r="B175" i="8"/>
  <c r="E175" i="8" s="1"/>
  <c r="B174" i="8"/>
  <c r="E174" i="8" s="1"/>
  <c r="B173" i="8"/>
  <c r="E173" i="8" s="1"/>
  <c r="B172" i="8"/>
  <c r="E172" i="8" s="1"/>
  <c r="B171" i="8"/>
  <c r="E171" i="8" s="1"/>
  <c r="B170" i="8"/>
  <c r="E170" i="8" s="1"/>
  <c r="B169" i="8"/>
  <c r="E169" i="8" s="1"/>
  <c r="B168" i="8"/>
  <c r="E168" i="8" s="1"/>
  <c r="B167" i="8"/>
  <c r="E167" i="8" s="1"/>
  <c r="B166" i="8"/>
  <c r="E166" i="8" s="1"/>
  <c r="B165" i="8"/>
  <c r="E165" i="8" s="1"/>
  <c r="B164" i="8"/>
  <c r="E164" i="8" s="1"/>
  <c r="B163" i="8"/>
  <c r="E163" i="8" s="1"/>
  <c r="B162" i="8"/>
  <c r="E162" i="8" s="1"/>
  <c r="B161" i="8"/>
  <c r="E161" i="8" s="1"/>
  <c r="B160" i="8"/>
  <c r="E160" i="8" s="1"/>
  <c r="B159" i="8"/>
  <c r="E159" i="8" s="1"/>
  <c r="B158" i="8"/>
  <c r="E158" i="8" s="1"/>
  <c r="B157" i="8"/>
  <c r="E157" i="8" s="1"/>
  <c r="B156" i="8"/>
  <c r="E156" i="8" s="1"/>
  <c r="B155" i="8"/>
  <c r="E155" i="8" s="1"/>
  <c r="B154" i="8"/>
  <c r="E154" i="8" s="1"/>
  <c r="B153" i="8"/>
  <c r="E153" i="8" s="1"/>
  <c r="B152" i="8"/>
  <c r="E152" i="8" s="1"/>
  <c r="B151" i="8"/>
  <c r="E151" i="8" s="1"/>
  <c r="B150" i="8"/>
  <c r="E150" i="8" s="1"/>
  <c r="B149" i="8"/>
  <c r="E149" i="8" s="1"/>
  <c r="B148" i="8"/>
  <c r="E148" i="8" s="1"/>
  <c r="B147" i="8"/>
  <c r="E147" i="8" s="1"/>
  <c r="B146" i="8"/>
  <c r="E146" i="8" s="1"/>
  <c r="B145" i="8"/>
  <c r="E145" i="8" s="1"/>
  <c r="B144" i="8"/>
  <c r="E144" i="8" s="1"/>
  <c r="B143" i="8"/>
  <c r="E143" i="8" s="1"/>
  <c r="B142" i="8"/>
  <c r="E142" i="8" s="1"/>
  <c r="B141" i="8"/>
  <c r="E141" i="8" s="1"/>
  <c r="B140" i="8"/>
  <c r="E140" i="8" s="1"/>
  <c r="B139" i="8"/>
  <c r="E139" i="8" s="1"/>
  <c r="B138" i="8"/>
  <c r="E138" i="8" s="1"/>
  <c r="B137" i="8"/>
  <c r="E137" i="8" s="1"/>
  <c r="B136" i="8"/>
  <c r="E136" i="8" s="1"/>
  <c r="B135" i="8"/>
  <c r="E135" i="8" s="1"/>
  <c r="B134" i="8"/>
  <c r="E134" i="8" s="1"/>
  <c r="B133" i="8"/>
  <c r="E133" i="8" s="1"/>
  <c r="B132" i="8"/>
  <c r="E132" i="8" s="1"/>
  <c r="B131" i="8"/>
  <c r="E131" i="8" s="1"/>
  <c r="B130" i="8"/>
  <c r="E130" i="8" s="1"/>
  <c r="B129" i="8"/>
  <c r="E129" i="8" s="1"/>
  <c r="B128" i="8"/>
  <c r="E128" i="8" s="1"/>
  <c r="B127" i="8"/>
  <c r="E127" i="8" s="1"/>
  <c r="B126" i="8"/>
  <c r="E126" i="8" s="1"/>
  <c r="B125" i="8"/>
  <c r="E125" i="8" s="1"/>
  <c r="B124" i="8"/>
  <c r="E124" i="8" s="1"/>
  <c r="B123" i="8"/>
  <c r="E123" i="8" s="1"/>
  <c r="B122" i="8"/>
  <c r="E122" i="8" s="1"/>
  <c r="B121" i="8"/>
  <c r="E121" i="8" s="1"/>
  <c r="B120" i="8"/>
  <c r="E120" i="8" s="1"/>
  <c r="B119" i="8"/>
  <c r="E119" i="8" s="1"/>
  <c r="B118" i="8"/>
  <c r="E118" i="8" s="1"/>
  <c r="B117" i="8"/>
  <c r="E117" i="8" s="1"/>
  <c r="B116" i="8"/>
  <c r="E116" i="8" s="1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D12" i="8"/>
  <c r="H93" i="8"/>
  <c r="H95" i="8"/>
  <c r="H101" i="8"/>
  <c r="H103" i="8"/>
  <c r="H117" i="8"/>
  <c r="H119" i="8"/>
  <c r="H121" i="8"/>
  <c r="H123" i="8"/>
  <c r="H125" i="8"/>
  <c r="H127" i="8"/>
  <c r="H129" i="8"/>
  <c r="H135" i="8"/>
  <c r="H137" i="8"/>
  <c r="H141" i="8"/>
  <c r="H143" i="8"/>
  <c r="H145" i="8"/>
  <c r="H151" i="8"/>
  <c r="H153" i="8"/>
  <c r="H159" i="8"/>
  <c r="H161" i="8"/>
  <c r="H167" i="8"/>
  <c r="H169" i="8"/>
  <c r="H171" i="8"/>
  <c r="H173" i="8"/>
  <c r="H175" i="8"/>
  <c r="H177" i="8"/>
  <c r="H181" i="8"/>
  <c r="H183" i="8"/>
  <c r="H185" i="8"/>
  <c r="H189" i="8"/>
  <c r="H191" i="8"/>
  <c r="H193" i="8"/>
  <c r="H197" i="8"/>
  <c r="H199" i="8"/>
  <c r="H201" i="8"/>
  <c r="H207" i="8"/>
  <c r="H209" i="8"/>
  <c r="H215" i="8"/>
  <c r="H217" i="8"/>
  <c r="H223" i="8"/>
  <c r="H225" i="8"/>
  <c r="H229" i="8"/>
  <c r="H231" i="8"/>
  <c r="H233" i="8"/>
  <c r="H239" i="8"/>
  <c r="H241" i="8"/>
  <c r="H245" i="8"/>
  <c r="H247" i="8"/>
  <c r="H249" i="8"/>
  <c r="H251" i="8"/>
  <c r="H253" i="8"/>
  <c r="H255" i="8"/>
  <c r="H257" i="8"/>
  <c r="H263" i="8"/>
  <c r="H265" i="8"/>
  <c r="H269" i="8"/>
  <c r="H271" i="8"/>
  <c r="H273" i="8"/>
  <c r="H279" i="8"/>
  <c r="H281" i="8"/>
  <c r="H283" i="8"/>
  <c r="H287" i="8"/>
  <c r="H289" i="8"/>
  <c r="H295" i="8"/>
  <c r="H297" i="8"/>
  <c r="H299" i="8"/>
  <c r="H301" i="8"/>
  <c r="H303" i="8"/>
  <c r="H305" i="8"/>
  <c r="H309" i="8"/>
  <c r="H311" i="8"/>
  <c r="H313" i="8"/>
  <c r="H317" i="8"/>
  <c r="H319" i="8"/>
  <c r="H321" i="8"/>
  <c r="H325" i="8"/>
  <c r="H327" i="8"/>
  <c r="H329" i="8"/>
  <c r="H335" i="8"/>
  <c r="H337" i="8"/>
  <c r="H343" i="8"/>
  <c r="H345" i="8"/>
  <c r="H351" i="8"/>
  <c r="H353" i="8"/>
  <c r="H357" i="8"/>
  <c r="H359" i="8"/>
  <c r="H361" i="8"/>
  <c r="H367" i="8"/>
  <c r="H369" i="8"/>
  <c r="G87" i="8"/>
  <c r="G95" i="8"/>
  <c r="G98" i="8"/>
  <c r="G114" i="8"/>
  <c r="F119" i="8"/>
  <c r="F121" i="8"/>
  <c r="F123" i="8"/>
  <c r="F125" i="8"/>
  <c r="F127" i="8"/>
  <c r="F129" i="8"/>
  <c r="F135" i="8"/>
  <c r="F137" i="8"/>
  <c r="F143" i="8"/>
  <c r="F145" i="8"/>
  <c r="F151" i="8"/>
  <c r="F153" i="8"/>
  <c r="F157" i="8"/>
  <c r="F159" i="8"/>
  <c r="F161" i="8"/>
  <c r="F167" i="8"/>
  <c r="F169" i="8"/>
  <c r="F175" i="8"/>
  <c r="F177" i="8"/>
  <c r="F183" i="8"/>
  <c r="F185" i="8"/>
  <c r="F187" i="8"/>
  <c r="F189" i="8"/>
  <c r="F191" i="8"/>
  <c r="F193" i="8"/>
  <c r="F199" i="8"/>
  <c r="F201" i="8"/>
  <c r="F203" i="8"/>
  <c r="F207" i="8"/>
  <c r="F209" i="8"/>
  <c r="F215" i="8"/>
  <c r="F217" i="8"/>
  <c r="F221" i="8"/>
  <c r="F223" i="8"/>
  <c r="F225" i="8"/>
  <c r="F231" i="8"/>
  <c r="F233" i="8"/>
  <c r="F239" i="8"/>
  <c r="F241" i="8"/>
  <c r="F247" i="8"/>
  <c r="F249" i="8"/>
  <c r="F251" i="8"/>
  <c r="F253" i="8"/>
  <c r="F255" i="8"/>
  <c r="F257" i="8"/>
  <c r="F263" i="8"/>
  <c r="F265" i="8"/>
  <c r="F267" i="8"/>
  <c r="F271" i="8"/>
  <c r="F273" i="8"/>
  <c r="F279" i="8"/>
  <c r="F281" i="8"/>
  <c r="F285" i="8"/>
  <c r="F287" i="8"/>
  <c r="F289" i="8"/>
  <c r="F295" i="8"/>
  <c r="F297" i="8"/>
  <c r="F303" i="8"/>
  <c r="F305" i="8"/>
  <c r="F311" i="8"/>
  <c r="F313" i="8"/>
  <c r="F315" i="8"/>
  <c r="F317" i="8"/>
  <c r="F319" i="8"/>
  <c r="F321" i="8"/>
  <c r="F327" i="8"/>
  <c r="F329" i="8"/>
  <c r="F331" i="8"/>
  <c r="F335" i="8"/>
  <c r="F337" i="8"/>
  <c r="F343" i="8"/>
  <c r="F345" i="8"/>
  <c r="F349" i="8"/>
  <c r="F351" i="8"/>
  <c r="F353" i="8"/>
  <c r="F359" i="8"/>
  <c r="F361" i="8"/>
  <c r="F367" i="8"/>
  <c r="F369" i="8"/>
  <c r="B14" i="8"/>
  <c r="D90" i="8"/>
  <c r="D95" i="8"/>
  <c r="D98" i="8"/>
  <c r="D106" i="8"/>
  <c r="D111" i="8"/>
  <c r="D114" i="8"/>
  <c r="H116" i="8"/>
  <c r="H120" i="8"/>
  <c r="H122" i="8"/>
  <c r="H124" i="8"/>
  <c r="H128" i="8"/>
  <c r="H132" i="8"/>
  <c r="H136" i="8"/>
  <c r="H140" i="8"/>
  <c r="H144" i="8"/>
  <c r="H148" i="8"/>
  <c r="H152" i="8"/>
  <c r="H154" i="8"/>
  <c r="H156" i="8"/>
  <c r="H160" i="8"/>
  <c r="H162" i="8"/>
  <c r="H164" i="8"/>
  <c r="H168" i="8"/>
  <c r="H172" i="8"/>
  <c r="H176" i="8"/>
  <c r="H178" i="8"/>
  <c r="H180" i="8"/>
  <c r="H184" i="8"/>
  <c r="H186" i="8"/>
  <c r="H188" i="8"/>
  <c r="H192" i="8"/>
  <c r="H196" i="8"/>
  <c r="H200" i="8"/>
  <c r="H204" i="8"/>
  <c r="H208" i="8"/>
  <c r="H212" i="8"/>
  <c r="H216" i="8"/>
  <c r="H218" i="8"/>
  <c r="H220" i="8"/>
  <c r="H224" i="8"/>
  <c r="H226" i="8"/>
  <c r="H228" i="8"/>
  <c r="H232" i="8"/>
  <c r="H236" i="8"/>
  <c r="H240" i="8"/>
  <c r="H242" i="8"/>
  <c r="H244" i="8"/>
  <c r="H248" i="8"/>
  <c r="H250" i="8"/>
  <c r="H252" i="8"/>
  <c r="H256" i="8"/>
  <c r="H260" i="8"/>
  <c r="H264" i="8"/>
  <c r="H268" i="8"/>
  <c r="H272" i="8"/>
  <c r="H276" i="8"/>
  <c r="H280" i="8"/>
  <c r="H282" i="8"/>
  <c r="H284" i="8"/>
  <c r="H288" i="8"/>
  <c r="H290" i="8"/>
  <c r="H292" i="8"/>
  <c r="H296" i="8"/>
  <c r="H300" i="8"/>
  <c r="H304" i="8"/>
  <c r="H306" i="8"/>
  <c r="H308" i="8"/>
  <c r="H312" i="8"/>
  <c r="H314" i="8"/>
  <c r="H316" i="8"/>
  <c r="H320" i="8"/>
  <c r="H324" i="8"/>
  <c r="H328" i="8"/>
  <c r="H332" i="8"/>
  <c r="H336" i="8"/>
  <c r="H340" i="8"/>
  <c r="H344" i="8"/>
  <c r="H346" i="8"/>
  <c r="H348" i="8"/>
  <c r="H352" i="8"/>
  <c r="H354" i="8"/>
  <c r="H356" i="8"/>
  <c r="H360" i="8"/>
  <c r="H364" i="8"/>
  <c r="H368" i="8"/>
  <c r="H370" i="8"/>
  <c r="B13" i="8"/>
  <c r="C87" i="8"/>
  <c r="C90" i="8"/>
  <c r="C98" i="8"/>
  <c r="C103" i="8"/>
  <c r="C106" i="8"/>
  <c r="C114" i="8"/>
  <c r="F116" i="8"/>
  <c r="F120" i="8"/>
  <c r="F124" i="8"/>
  <c r="F128" i="8"/>
  <c r="F130" i="8"/>
  <c r="F132" i="8"/>
  <c r="F136" i="8"/>
  <c r="F138" i="8"/>
  <c r="F140" i="8"/>
  <c r="F144" i="8"/>
  <c r="F148" i="8"/>
  <c r="F152" i="8"/>
  <c r="F156" i="8"/>
  <c r="F160" i="8"/>
  <c r="F164" i="8"/>
  <c r="F168" i="8"/>
  <c r="F170" i="8"/>
  <c r="F172" i="8"/>
  <c r="F176" i="8"/>
  <c r="F178" i="8"/>
  <c r="F180" i="8"/>
  <c r="F184" i="8"/>
  <c r="F188" i="8"/>
  <c r="F192" i="8"/>
  <c r="F194" i="8"/>
  <c r="F196" i="8"/>
  <c r="F200" i="8"/>
  <c r="F202" i="8"/>
  <c r="F204" i="8"/>
  <c r="F208" i="8"/>
  <c r="F212" i="8"/>
  <c r="F216" i="8"/>
  <c r="F220" i="8"/>
  <c r="F224" i="8"/>
  <c r="F228" i="8"/>
  <c r="F232" i="8"/>
  <c r="F234" i="8"/>
  <c r="F236" i="8"/>
  <c r="F240" i="8"/>
  <c r="F242" i="8"/>
  <c r="F244" i="8"/>
  <c r="F248" i="8"/>
  <c r="F252" i="8"/>
  <c r="F256" i="8"/>
  <c r="F258" i="8"/>
  <c r="F260" i="8"/>
  <c r="F264" i="8"/>
  <c r="F266" i="8"/>
  <c r="F268" i="8"/>
  <c r="F272" i="8"/>
  <c r="F276" i="8"/>
  <c r="F280" i="8"/>
  <c r="F284" i="8"/>
  <c r="F288" i="8"/>
  <c r="F292" i="8"/>
  <c r="F296" i="8"/>
  <c r="F298" i="8"/>
  <c r="F300" i="8"/>
  <c r="F304" i="8"/>
  <c r="F306" i="8"/>
  <c r="F308" i="8"/>
  <c r="F312" i="8"/>
  <c r="F316" i="8"/>
  <c r="F320" i="8"/>
  <c r="F322" i="8"/>
  <c r="F324" i="8"/>
  <c r="F328" i="8"/>
  <c r="F330" i="8"/>
  <c r="F332" i="8"/>
  <c r="F336" i="8"/>
  <c r="F340" i="8"/>
  <c r="F344" i="8"/>
  <c r="F348" i="8"/>
  <c r="F352" i="8"/>
  <c r="F356" i="8"/>
  <c r="F360" i="8"/>
  <c r="F362" i="8"/>
  <c r="F364" i="8"/>
  <c r="F368" i="8"/>
  <c r="F370" i="8"/>
  <c r="B84" i="8"/>
  <c r="H84" i="8" s="1"/>
  <c r="B85" i="8"/>
  <c r="H85" i="8" s="1"/>
  <c r="B86" i="8"/>
  <c r="H86" i="8" s="1"/>
  <c r="B87" i="8"/>
  <c r="H87" i="8" s="1"/>
  <c r="B88" i="8"/>
  <c r="H88" i="8" s="1"/>
  <c r="B89" i="8"/>
  <c r="B90" i="8"/>
  <c r="G90" i="8" s="1"/>
  <c r="B91" i="8"/>
  <c r="D91" i="8" s="1"/>
  <c r="B92" i="8"/>
  <c r="G92" i="8" s="1"/>
  <c r="B93" i="8"/>
  <c r="B94" i="8"/>
  <c r="H94" i="8" s="1"/>
  <c r="B95" i="8"/>
  <c r="C95" i="8" s="1"/>
  <c r="B96" i="8"/>
  <c r="G96" i="8" s="1"/>
  <c r="B97" i="8"/>
  <c r="B98" i="8"/>
  <c r="B99" i="8"/>
  <c r="B100" i="8"/>
  <c r="G100" i="8" s="1"/>
  <c r="B101" i="8"/>
  <c r="B102" i="8"/>
  <c r="H102" i="8" s="1"/>
  <c r="B103" i="8"/>
  <c r="D103" i="8" s="1"/>
  <c r="B104" i="8"/>
  <c r="G104" i="8" s="1"/>
  <c r="B105" i="8"/>
  <c r="B106" i="8"/>
  <c r="G106" i="8" s="1"/>
  <c r="B107" i="8"/>
  <c r="D107" i="8" s="1"/>
  <c r="B108" i="8"/>
  <c r="H108" i="8" s="1"/>
  <c r="B109" i="8"/>
  <c r="H109" i="8" s="1"/>
  <c r="B110" i="8"/>
  <c r="H110" i="8" s="1"/>
  <c r="B111" i="8"/>
  <c r="H111" i="8" s="1"/>
  <c r="B112" i="8"/>
  <c r="B113" i="8"/>
  <c r="B114" i="8"/>
  <c r="B115" i="8"/>
  <c r="D115" i="8" s="1"/>
  <c r="B87" i="7"/>
  <c r="C87" i="7" s="1"/>
  <c r="B93" i="7"/>
  <c r="E93" i="7" s="1"/>
  <c r="B101" i="7"/>
  <c r="E101" i="7" s="1"/>
  <c r="B108" i="7"/>
  <c r="C108" i="7" s="1"/>
  <c r="B113" i="7"/>
  <c r="C113" i="7" s="1"/>
  <c r="B120" i="7"/>
  <c r="E120" i="7" s="1"/>
  <c r="B125" i="7"/>
  <c r="C125" i="7" s="1"/>
  <c r="B131" i="7"/>
  <c r="C131" i="7" s="1"/>
  <c r="B138" i="7"/>
  <c r="E138" i="7" s="1"/>
  <c r="B147" i="7"/>
  <c r="C147" i="7" s="1"/>
  <c r="B152" i="7"/>
  <c r="E152" i="7" s="1"/>
  <c r="B159" i="7"/>
  <c r="G159" i="7" s="1"/>
  <c r="B162" i="7"/>
  <c r="G162" i="7" s="1"/>
  <c r="B173" i="7"/>
  <c r="C173" i="7" s="1"/>
  <c r="B179" i="7"/>
  <c r="F179" i="7" s="1"/>
  <c r="B183" i="7"/>
  <c r="D183" i="7" s="1"/>
  <c r="F202" i="7"/>
  <c r="B206" i="7"/>
  <c r="E206" i="7" s="1"/>
  <c r="B217" i="7"/>
  <c r="C217" i="7" s="1"/>
  <c r="B223" i="7"/>
  <c r="E223" i="7" s="1"/>
  <c r="B229" i="7"/>
  <c r="C229" i="7" s="1"/>
  <c r="B257" i="7"/>
  <c r="E257" i="7" s="1"/>
  <c r="B263" i="7"/>
  <c r="F263" i="7" s="1"/>
  <c r="B269" i="7"/>
  <c r="E269" i="7" s="1"/>
  <c r="B276" i="7"/>
  <c r="E276" i="7" s="1"/>
  <c r="B292" i="7"/>
  <c r="D292" i="7" s="1"/>
  <c r="B309" i="7"/>
  <c r="E309" i="7" s="1"/>
  <c r="B326" i="7"/>
  <c r="C326" i="7" s="1"/>
  <c r="B332" i="7"/>
  <c r="E332" i="7" s="1"/>
  <c r="B340" i="7"/>
  <c r="E340" i="7" s="1"/>
  <c r="B350" i="7"/>
  <c r="G350" i="7" s="1"/>
  <c r="B354" i="7"/>
  <c r="G354" i="7" s="1"/>
  <c r="B358" i="7"/>
  <c r="E358" i="7" s="1"/>
  <c r="B368" i="7"/>
  <c r="E368" i="7" s="1"/>
  <c r="D12" i="7"/>
  <c r="B86" i="7"/>
  <c r="E86" i="7" s="1"/>
  <c r="B92" i="7"/>
  <c r="D92" i="7" s="1"/>
  <c r="B100" i="7"/>
  <c r="C100" i="7" s="1"/>
  <c r="B107" i="7"/>
  <c r="H107" i="7" s="1"/>
  <c r="B119" i="7"/>
  <c r="E119" i="7" s="1"/>
  <c r="F124" i="7"/>
  <c r="B130" i="7"/>
  <c r="G130" i="7" s="1"/>
  <c r="B133" i="7"/>
  <c r="G133" i="7" s="1"/>
  <c r="B137" i="7"/>
  <c r="E137" i="7" s="1"/>
  <c r="B142" i="7"/>
  <c r="E142" i="7" s="1"/>
  <c r="C146" i="7"/>
  <c r="B151" i="7"/>
  <c r="E151" i="7" s="1"/>
  <c r="B167" i="7"/>
  <c r="E167" i="7" s="1"/>
  <c r="B172" i="7"/>
  <c r="E172" i="7" s="1"/>
  <c r="B178" i="7"/>
  <c r="E178" i="7" s="1"/>
  <c r="B182" i="7"/>
  <c r="F182" i="7" s="1"/>
  <c r="B189" i="7"/>
  <c r="D189" i="7" s="1"/>
  <c r="B194" i="7"/>
  <c r="C194" i="7" s="1"/>
  <c r="B198" i="7"/>
  <c r="E198" i="7" s="1"/>
  <c r="D202" i="7"/>
  <c r="B222" i="7"/>
  <c r="C222" i="7" s="1"/>
  <c r="B236" i="7"/>
  <c r="H236" i="7" s="1"/>
  <c r="B244" i="7"/>
  <c r="H244" i="7" s="1"/>
  <c r="B256" i="7"/>
  <c r="E256" i="7" s="1"/>
  <c r="B262" i="7"/>
  <c r="C262" i="7" s="1"/>
  <c r="C268" i="7"/>
  <c r="B275" i="7"/>
  <c r="D275" i="7" s="1"/>
  <c r="B280" i="7"/>
  <c r="C280" i="7" s="1"/>
  <c r="B286" i="7"/>
  <c r="E286" i="7" s="1"/>
  <c r="B291" i="7"/>
  <c r="D291" i="7" s="1"/>
  <c r="B297" i="7"/>
  <c r="E297" i="7" s="1"/>
  <c r="B302" i="7"/>
  <c r="E302" i="7" s="1"/>
  <c r="B308" i="7"/>
  <c r="C308" i="7" s="1"/>
  <c r="B314" i="7"/>
  <c r="C314" i="7" s="1"/>
  <c r="B325" i="7"/>
  <c r="C325" i="7" s="1"/>
  <c r="B345" i="7"/>
  <c r="H345" i="7" s="1"/>
  <c r="C349" i="7"/>
  <c r="C353" i="7"/>
  <c r="B363" i="7"/>
  <c r="H363" i="7" s="1"/>
  <c r="B98" i="7"/>
  <c r="E98" i="7" s="1"/>
  <c r="B118" i="7"/>
  <c r="C118" i="7" s="1"/>
  <c r="B160" i="7"/>
  <c r="F160" i="7" s="1"/>
  <c r="B176" i="7"/>
  <c r="E176" i="7" s="1"/>
  <c r="B192" i="7"/>
  <c r="E192" i="7" s="1"/>
  <c r="B205" i="7"/>
  <c r="C205" i="7" s="1"/>
  <c r="B239" i="7"/>
  <c r="H239" i="7" s="1"/>
  <c r="B248" i="7"/>
  <c r="F248" i="7" s="1"/>
  <c r="B261" i="7"/>
  <c r="F261" i="7" s="1"/>
  <c r="B278" i="7"/>
  <c r="G278" i="7" s="1"/>
  <c r="B323" i="7"/>
  <c r="G323" i="7" s="1"/>
  <c r="B335" i="7"/>
  <c r="C335" i="7" s="1"/>
  <c r="B344" i="7"/>
  <c r="F344" i="7" s="1"/>
  <c r="B352" i="7"/>
  <c r="D352" i="7" s="1"/>
  <c r="B356" i="7"/>
  <c r="E356" i="7" s="1"/>
  <c r="H5" i="7"/>
  <c r="E30" i="2" s="1"/>
  <c r="B84" i="7"/>
  <c r="C84" i="7" s="1"/>
  <c r="B90" i="7"/>
  <c r="E90" i="7" s="1"/>
  <c r="B97" i="7"/>
  <c r="E97" i="7" s="1"/>
  <c r="B105" i="7"/>
  <c r="E105" i="7" s="1"/>
  <c r="B111" i="7"/>
  <c r="E111" i="7" s="1"/>
  <c r="B117" i="7"/>
  <c r="E117" i="7" s="1"/>
  <c r="B123" i="7"/>
  <c r="E123" i="7" s="1"/>
  <c r="B127" i="7"/>
  <c r="G127" i="7" s="1"/>
  <c r="B135" i="7"/>
  <c r="E135" i="7" s="1"/>
  <c r="B140" i="7"/>
  <c r="C140" i="7" s="1"/>
  <c r="B149" i="7"/>
  <c r="D149" i="7" s="1"/>
  <c r="B156" i="7"/>
  <c r="C156" i="7" s="1"/>
  <c r="B164" i="7"/>
  <c r="E164" i="7" s="1"/>
  <c r="B171" i="7"/>
  <c r="F171" i="7" s="1"/>
  <c r="B186" i="7"/>
  <c r="G186" i="7" s="1"/>
  <c r="B191" i="7"/>
  <c r="C191" i="7" s="1"/>
  <c r="B196" i="7"/>
  <c r="D196" i="7" s="1"/>
  <c r="B204" i="7"/>
  <c r="C204" i="7" s="1"/>
  <c r="B210" i="7"/>
  <c r="E210" i="7" s="1"/>
  <c r="B215" i="7"/>
  <c r="E215" i="7" s="1"/>
  <c r="B220" i="7"/>
  <c r="E220" i="7" s="1"/>
  <c r="B226" i="7"/>
  <c r="D226" i="7" s="1"/>
  <c r="B233" i="7"/>
  <c r="H233" i="7" s="1"/>
  <c r="B238" i="7"/>
  <c r="D238" i="7" s="1"/>
  <c r="B247" i="7"/>
  <c r="E247" i="7" s="1"/>
  <c r="B255" i="7"/>
  <c r="G255" i="7" s="1"/>
  <c r="B260" i="7"/>
  <c r="E260" i="7" s="1"/>
  <c r="B266" i="7"/>
  <c r="C266" i="7" s="1"/>
  <c r="B273" i="7"/>
  <c r="E273" i="7" s="1"/>
  <c r="F277" i="7"/>
  <c r="B283" i="7"/>
  <c r="D283" i="7" s="1"/>
  <c r="B290" i="7"/>
  <c r="G290" i="7" s="1"/>
  <c r="B295" i="7"/>
  <c r="E295" i="7" s="1"/>
  <c r="B300" i="7"/>
  <c r="E300" i="7" s="1"/>
  <c r="B306" i="7"/>
  <c r="E306" i="7" s="1"/>
  <c r="B316" i="7"/>
  <c r="C316" i="7" s="1"/>
  <c r="B322" i="7"/>
  <c r="E322" i="7" s="1"/>
  <c r="B330" i="7"/>
  <c r="C330" i="7" s="1"/>
  <c r="B343" i="7"/>
  <c r="C343" i="7" s="1"/>
  <c r="B348" i="7"/>
  <c r="F348" i="7" s="1"/>
  <c r="B361" i="7"/>
  <c r="H361" i="7" s="1"/>
  <c r="B106" i="7"/>
  <c r="H106" i="7" s="1"/>
  <c r="B150" i="7"/>
  <c r="F150" i="7" s="1"/>
  <c r="B165" i="7"/>
  <c r="C165" i="7" s="1"/>
  <c r="B180" i="7"/>
  <c r="C180" i="7" s="1"/>
  <c r="B197" i="7"/>
  <c r="H197" i="7" s="1"/>
  <c r="B211" i="7"/>
  <c r="D211" i="7" s="1"/>
  <c r="B227" i="7"/>
  <c r="E227" i="7" s="1"/>
  <c r="B284" i="7"/>
  <c r="G284" i="7" s="1"/>
  <c r="B312" i="7"/>
  <c r="C312" i="7" s="1"/>
  <c r="B331" i="7"/>
  <c r="C331" i="7" s="1"/>
  <c r="B338" i="7"/>
  <c r="E338" i="7" s="1"/>
  <c r="B366" i="7"/>
  <c r="G366" i="7" s="1"/>
  <c r="B96" i="7"/>
  <c r="D96" i="7" s="1"/>
  <c r="B104" i="7"/>
  <c r="C104" i="7" s="1"/>
  <c r="B110" i="7"/>
  <c r="E110" i="7" s="1"/>
  <c r="B116" i="7"/>
  <c r="E116" i="7" s="1"/>
  <c r="B122" i="7"/>
  <c r="C122" i="7" s="1"/>
  <c r="B132" i="7"/>
  <c r="H132" i="7" s="1"/>
  <c r="B134" i="7"/>
  <c r="E134" i="7" s="1"/>
  <c r="B145" i="7"/>
  <c r="F145" i="7" s="1"/>
  <c r="B148" i="7"/>
  <c r="H148" i="7" s="1"/>
  <c r="B155" i="7"/>
  <c r="E155" i="7" s="1"/>
  <c r="B170" i="7"/>
  <c r="E170" i="7" s="1"/>
  <c r="B175" i="7"/>
  <c r="C175" i="7" s="1"/>
  <c r="B185" i="7"/>
  <c r="E185" i="7" s="1"/>
  <c r="B195" i="7"/>
  <c r="C195" i="7" s="1"/>
  <c r="B209" i="7"/>
  <c r="C209" i="7" s="1"/>
  <c r="B214" i="7"/>
  <c r="E214" i="7" s="1"/>
  <c r="B219" i="7"/>
  <c r="E219" i="7" s="1"/>
  <c r="B225" i="7"/>
  <c r="H225" i="7" s="1"/>
  <c r="B232" i="7"/>
  <c r="E232" i="7" s="1"/>
  <c r="B237" i="7"/>
  <c r="H237" i="7" s="1"/>
  <c r="B242" i="7"/>
  <c r="D242" i="7" s="1"/>
  <c r="B246" i="7"/>
  <c r="C246" i="7" s="1"/>
  <c r="B251" i="7"/>
  <c r="E251" i="7" s="1"/>
  <c r="B254" i="7"/>
  <c r="C254" i="7" s="1"/>
  <c r="B265" i="7"/>
  <c r="E265" i="7" s="1"/>
  <c r="B272" i="7"/>
  <c r="E272" i="7" s="1"/>
  <c r="D277" i="7"/>
  <c r="B282" i="7"/>
  <c r="G282" i="7" s="1"/>
  <c r="B289" i="7"/>
  <c r="E289" i="7" s="1"/>
  <c r="B294" i="7"/>
  <c r="E294" i="7" s="1"/>
  <c r="B305" i="7"/>
  <c r="E305" i="7" s="1"/>
  <c r="B311" i="7"/>
  <c r="E311" i="7" s="1"/>
  <c r="B315" i="7"/>
  <c r="E315" i="7" s="1"/>
  <c r="B321" i="7"/>
  <c r="E321" i="7" s="1"/>
  <c r="B329" i="7"/>
  <c r="H329" i="7" s="1"/>
  <c r="B342" i="7"/>
  <c r="E342" i="7" s="1"/>
  <c r="B351" i="7"/>
  <c r="E351" i="7" s="1"/>
  <c r="B355" i="7"/>
  <c r="E355" i="7" s="1"/>
  <c r="B360" i="7"/>
  <c r="E360" i="7" s="1"/>
  <c r="B365" i="7"/>
  <c r="G365" i="7" s="1"/>
  <c r="B371" i="7"/>
  <c r="G371" i="7" s="1"/>
  <c r="B112" i="7"/>
  <c r="F112" i="7" s="1"/>
  <c r="B128" i="7"/>
  <c r="E128" i="7" s="1"/>
  <c r="B141" i="7"/>
  <c r="D141" i="7" s="1"/>
  <c r="B157" i="7"/>
  <c r="C157" i="7" s="1"/>
  <c r="B187" i="7"/>
  <c r="C187" i="7" s="1"/>
  <c r="B201" i="7"/>
  <c r="E201" i="7" s="1"/>
  <c r="B234" i="7"/>
  <c r="C234" i="7" s="1"/>
  <c r="B267" i="7"/>
  <c r="G267" i="7" s="1"/>
  <c r="B317" i="7"/>
  <c r="E317" i="7" s="1"/>
  <c r="B89" i="7"/>
  <c r="C89" i="7" s="1"/>
  <c r="B95" i="7"/>
  <c r="H95" i="7" s="1"/>
  <c r="B103" i="7"/>
  <c r="H103" i="7" s="1"/>
  <c r="C109" i="7"/>
  <c r="B115" i="7"/>
  <c r="E115" i="7" s="1"/>
  <c r="B126" i="7"/>
  <c r="C126" i="7" s="1"/>
  <c r="B144" i="7"/>
  <c r="C144" i="7" s="1"/>
  <c r="B154" i="7"/>
  <c r="E154" i="7" s="1"/>
  <c r="B163" i="7"/>
  <c r="E163" i="7" s="1"/>
  <c r="B169" i="7"/>
  <c r="D169" i="7" s="1"/>
  <c r="F174" i="7"/>
  <c r="B190" i="7"/>
  <c r="E190" i="7" s="1"/>
  <c r="B200" i="7"/>
  <c r="F200" i="7" s="1"/>
  <c r="B203" i="7"/>
  <c r="H203" i="7" s="1"/>
  <c r="B208" i="7"/>
  <c r="F208" i="7" s="1"/>
  <c r="B213" i="7"/>
  <c r="D213" i="7" s="1"/>
  <c r="C218" i="7"/>
  <c r="D224" i="7"/>
  <c r="B231" i="7"/>
  <c r="E231" i="7" s="1"/>
  <c r="B241" i="7"/>
  <c r="C241" i="7" s="1"/>
  <c r="B245" i="7"/>
  <c r="H245" i="7" s="1"/>
  <c r="B250" i="7"/>
  <c r="C250" i="7" s="1"/>
  <c r="B259" i="7"/>
  <c r="E259" i="7" s="1"/>
  <c r="B264" i="7"/>
  <c r="E264" i="7" s="1"/>
  <c r="B271" i="7"/>
  <c r="C271" i="7" s="1"/>
  <c r="C277" i="7"/>
  <c r="B281" i="7"/>
  <c r="E281" i="7" s="1"/>
  <c r="B288" i="7"/>
  <c r="C288" i="7" s="1"/>
  <c r="E293" i="7"/>
  <c r="B299" i="7"/>
  <c r="E299" i="7" s="1"/>
  <c r="B304" i="7"/>
  <c r="C304" i="7" s="1"/>
  <c r="D310" i="7"/>
  <c r="B320" i="7"/>
  <c r="C320" i="7" s="1"/>
  <c r="B328" i="7"/>
  <c r="E328" i="7" s="1"/>
  <c r="B334" i="7"/>
  <c r="E334" i="7" s="1"/>
  <c r="B337" i="7"/>
  <c r="E337" i="7" s="1"/>
  <c r="B341" i="7"/>
  <c r="E341" i="7" s="1"/>
  <c r="B347" i="7"/>
  <c r="E347" i="7" s="1"/>
  <c r="C114" i="7"/>
  <c r="D268" i="7"/>
  <c r="G277" i="7"/>
  <c r="D285" i="7"/>
  <c r="F268" i="7"/>
  <c r="C207" i="7"/>
  <c r="C235" i="7"/>
  <c r="G268" i="7"/>
  <c r="C301" i="7"/>
  <c r="D124" i="7"/>
  <c r="G207" i="7"/>
  <c r="G235" i="7"/>
  <c r="D293" i="7"/>
  <c r="G302" i="7"/>
  <c r="F310" i="7"/>
  <c r="C124" i="7"/>
  <c r="C141" i="7"/>
  <c r="D143" i="7"/>
  <c r="F207" i="7"/>
  <c r="F235" i="7"/>
  <c r="C240" i="7"/>
  <c r="C249" i="7"/>
  <c r="C293" i="7"/>
  <c r="D207" i="7"/>
  <c r="D235" i="7"/>
  <c r="F298" i="7"/>
  <c r="D333" i="7"/>
  <c r="C85" i="7"/>
  <c r="C88" i="7"/>
  <c r="C116" i="7"/>
  <c r="D121" i="7"/>
  <c r="H202" i="7"/>
  <c r="H207" i="7"/>
  <c r="D218" i="7"/>
  <c r="F293" i="7"/>
  <c r="D301" i="7"/>
  <c r="G310" i="7"/>
  <c r="D362" i="7"/>
  <c r="F85" i="7"/>
  <c r="G88" i="7"/>
  <c r="G93" i="7"/>
  <c r="G166" i="7"/>
  <c r="H116" i="7"/>
  <c r="E85" i="7"/>
  <c r="F88" i="7"/>
  <c r="F93" i="7"/>
  <c r="F137" i="7"/>
  <c r="G151" i="7"/>
  <c r="F342" i="7"/>
  <c r="G351" i="7"/>
  <c r="G364" i="7"/>
  <c r="G85" i="7"/>
  <c r="D85" i="7"/>
  <c r="D88" i="7"/>
  <c r="D116" i="7"/>
  <c r="F121" i="7"/>
  <c r="F218" i="7"/>
  <c r="H310" i="7"/>
  <c r="F328" i="7"/>
  <c r="H90" i="7"/>
  <c r="H120" i="7"/>
  <c r="G124" i="7"/>
  <c r="H135" i="7"/>
  <c r="D185" i="7"/>
  <c r="D240" i="7"/>
  <c r="F244" i="7"/>
  <c r="H277" i="7"/>
  <c r="F301" i="7"/>
  <c r="C307" i="7"/>
  <c r="H307" i="7"/>
  <c r="G90" i="7"/>
  <c r="H185" i="7"/>
  <c r="H240" i="7"/>
  <c r="G307" i="7"/>
  <c r="G128" i="7"/>
  <c r="G185" i="7"/>
  <c r="H224" i="7"/>
  <c r="F227" i="7"/>
  <c r="F307" i="7"/>
  <c r="G370" i="7"/>
  <c r="H124" i="7"/>
  <c r="F158" i="7"/>
  <c r="F185" i="7"/>
  <c r="G224" i="7"/>
  <c r="F240" i="7"/>
  <c r="H252" i="7"/>
  <c r="F276" i="7"/>
  <c r="G285" i="7"/>
  <c r="D307" i="7"/>
  <c r="G279" i="7"/>
  <c r="F279" i="7"/>
  <c r="F103" i="7"/>
  <c r="F165" i="7"/>
  <c r="D217" i="7"/>
  <c r="F114" i="7"/>
  <c r="G114" i="7"/>
  <c r="H114" i="7"/>
  <c r="E114" i="7"/>
  <c r="H186" i="7"/>
  <c r="F126" i="7"/>
  <c r="D99" i="7"/>
  <c r="H99" i="7"/>
  <c r="F99" i="7"/>
  <c r="G99" i="7"/>
  <c r="C99" i="7"/>
  <c r="F109" i="7"/>
  <c r="G109" i="7"/>
  <c r="H109" i="7"/>
  <c r="E109" i="7"/>
  <c r="G118" i="7"/>
  <c r="D118" i="7"/>
  <c r="G287" i="7"/>
  <c r="C287" i="7"/>
  <c r="G353" i="7"/>
  <c r="H353" i="7"/>
  <c r="F353" i="7"/>
  <c r="E177" i="7"/>
  <c r="F177" i="7"/>
  <c r="H177" i="7"/>
  <c r="D177" i="7"/>
  <c r="C324" i="7"/>
  <c r="D113" i="7"/>
  <c r="H168" i="7"/>
  <c r="D199" i="7"/>
  <c r="H199" i="7"/>
  <c r="F199" i="7"/>
  <c r="G199" i="7"/>
  <c r="C199" i="7"/>
  <c r="E204" i="7"/>
  <c r="G208" i="7"/>
  <c r="F213" i="7"/>
  <c r="G258" i="7"/>
  <c r="F331" i="7"/>
  <c r="E91" i="7"/>
  <c r="D91" i="7"/>
  <c r="H91" i="7"/>
  <c r="F91" i="7"/>
  <c r="G91" i="7"/>
  <c r="C91" i="7"/>
  <c r="E95" i="7"/>
  <c r="D95" i="7"/>
  <c r="G122" i="7"/>
  <c r="D212" i="7"/>
  <c r="F212" i="7"/>
  <c r="F140" i="7"/>
  <c r="G140" i="7"/>
  <c r="D140" i="7"/>
  <c r="E274" i="7"/>
  <c r="D274" i="7"/>
  <c r="F274" i="7"/>
  <c r="H274" i="7"/>
  <c r="G274" i="7"/>
  <c r="C274" i="7"/>
  <c r="F312" i="7"/>
  <c r="H312" i="7"/>
  <c r="D312" i="7"/>
  <c r="G329" i="7"/>
  <c r="F237" i="7"/>
  <c r="G237" i="7"/>
  <c r="E282" i="7"/>
  <c r="C282" i="7"/>
  <c r="F304" i="7"/>
  <c r="H304" i="7"/>
  <c r="G153" i="7"/>
  <c r="H221" i="7"/>
  <c r="G221" i="7"/>
  <c r="F343" i="7"/>
  <c r="D279" i="7"/>
  <c r="H88" i="7"/>
  <c r="H93" i="7"/>
  <c r="H174" i="7"/>
  <c r="G218" i="7"/>
  <c r="H235" i="7"/>
  <c r="H268" i="7"/>
  <c r="H276" i="7"/>
  <c r="G293" i="7"/>
  <c r="G301" i="7"/>
  <c r="C310" i="7"/>
  <c r="C94" i="7"/>
  <c r="C106" i="7"/>
  <c r="H127" i="7"/>
  <c r="C163" i="7"/>
  <c r="C185" i="7"/>
  <c r="C202" i="7"/>
  <c r="H218" i="7"/>
  <c r="H259" i="7"/>
  <c r="H301" i="7"/>
  <c r="H321" i="7"/>
  <c r="H26" i="3"/>
  <c r="J27" i="3"/>
  <c r="C27" i="3"/>
  <c r="G26" i="3"/>
  <c r="E25" i="3"/>
  <c r="G49" i="4"/>
  <c r="I27" i="3"/>
  <c r="H27" i="3"/>
  <c r="F27" i="3"/>
  <c r="N27" i="3"/>
  <c r="M27" i="3"/>
  <c r="J26" i="3"/>
  <c r="K27" i="3"/>
  <c r="E27" i="3"/>
  <c r="D29" i="3"/>
  <c r="L28" i="3"/>
  <c r="L29" i="3"/>
  <c r="J29" i="3"/>
  <c r="L26" i="3"/>
  <c r="G29" i="3"/>
  <c r="D27" i="3"/>
  <c r="L27" i="3"/>
  <c r="J28" i="3"/>
  <c r="G28" i="3"/>
  <c r="G27" i="3"/>
  <c r="I28" i="3"/>
  <c r="K25" i="3"/>
  <c r="K26" i="3"/>
  <c r="K28" i="3"/>
  <c r="K29" i="3"/>
  <c r="I25" i="3"/>
  <c r="I29" i="3"/>
  <c r="N25" i="3"/>
  <c r="N26" i="3"/>
  <c r="N28" i="3"/>
  <c r="N29" i="3"/>
  <c r="M25" i="3"/>
  <c r="M26" i="3"/>
  <c r="M28" i="3"/>
  <c r="M29" i="3"/>
  <c r="F28" i="3"/>
  <c r="F26" i="3"/>
  <c r="E28" i="3"/>
  <c r="H25" i="3"/>
  <c r="E26" i="3"/>
  <c r="D28" i="3"/>
  <c r="D26" i="3"/>
  <c r="H29" i="3"/>
  <c r="F25" i="3"/>
  <c r="F29" i="3"/>
  <c r="C25" i="3"/>
  <c r="C28" i="3"/>
  <c r="C26" i="3"/>
  <c r="H9" i="3"/>
  <c r="K12" i="3"/>
  <c r="G9" i="3"/>
  <c r="F12" i="3"/>
  <c r="F9" i="3"/>
  <c r="E12" i="3"/>
  <c r="E9" i="3"/>
  <c r="G10" i="3"/>
  <c r="F10" i="3"/>
  <c r="J12" i="3"/>
  <c r="E10" i="3"/>
  <c r="H12" i="3"/>
  <c r="K9" i="3"/>
  <c r="K10" i="3"/>
  <c r="N12" i="3"/>
  <c r="J9" i="3"/>
  <c r="M12" i="3"/>
  <c r="L12" i="3"/>
  <c r="N9" i="3"/>
  <c r="N10" i="3"/>
  <c r="M9" i="3"/>
  <c r="L9" i="3"/>
  <c r="I10" i="3"/>
  <c r="I12" i="3"/>
  <c r="D10" i="3"/>
  <c r="D9" i="3"/>
  <c r="H10" i="3"/>
  <c r="D12" i="3"/>
  <c r="C9" i="3"/>
  <c r="C12" i="3"/>
  <c r="E278" i="7" l="1"/>
  <c r="E357" i="7"/>
  <c r="E161" i="7"/>
  <c r="E304" i="7"/>
  <c r="E279" i="7"/>
  <c r="D288" i="7"/>
  <c r="F181" i="7"/>
  <c r="H359" i="7"/>
  <c r="C143" i="7"/>
  <c r="G332" i="7"/>
  <c r="G304" i="7"/>
  <c r="G173" i="7"/>
  <c r="H331" i="7"/>
  <c r="G213" i="7"/>
  <c r="H279" i="7"/>
  <c r="H248" i="7"/>
  <c r="G198" i="7"/>
  <c r="D359" i="7"/>
  <c r="G253" i="7"/>
  <c r="D163" i="7"/>
  <c r="G331" i="7"/>
  <c r="G181" i="7"/>
  <c r="G251" i="7"/>
  <c r="E367" i="7"/>
  <c r="G215" i="7"/>
  <c r="D298" i="7"/>
  <c r="G359" i="7"/>
  <c r="G259" i="7"/>
  <c r="D304" i="7"/>
  <c r="H209" i="7"/>
  <c r="F258" i="7"/>
  <c r="G367" i="7"/>
  <c r="F270" i="7"/>
  <c r="H303" i="7"/>
  <c r="H253" i="7"/>
  <c r="D147" i="7"/>
  <c r="C93" i="7"/>
  <c r="D354" i="7"/>
  <c r="D364" i="7"/>
  <c r="C129" i="7"/>
  <c r="G288" i="7"/>
  <c r="E181" i="7"/>
  <c r="C298" i="7"/>
  <c r="E331" i="7"/>
  <c r="F245" i="7"/>
  <c r="C198" i="7"/>
  <c r="G222" i="7"/>
  <c r="E165" i="7"/>
  <c r="C102" i="7"/>
  <c r="F132" i="7"/>
  <c r="D156" i="7"/>
  <c r="H222" i="7"/>
  <c r="F357" i="7"/>
  <c r="D258" i="7"/>
  <c r="F96" i="7"/>
  <c r="D165" i="7"/>
  <c r="G165" i="7"/>
  <c r="G160" i="7"/>
  <c r="D227" i="7"/>
  <c r="G240" i="7"/>
  <c r="C359" i="7"/>
  <c r="H181" i="7"/>
  <c r="D215" i="7"/>
  <c r="H198" i="7"/>
  <c r="F359" i="7"/>
  <c r="C317" i="7"/>
  <c r="C153" i="7"/>
  <c r="H327" i="7"/>
  <c r="D228" i="7"/>
  <c r="G209" i="7"/>
  <c r="C181" i="7"/>
  <c r="H96" i="7"/>
  <c r="F367" i="7"/>
  <c r="F275" i="7"/>
  <c r="D341" i="7"/>
  <c r="H194" i="7"/>
  <c r="H119" i="7"/>
  <c r="H158" i="7"/>
  <c r="D296" i="7"/>
  <c r="H113" i="7"/>
  <c r="H165" i="7"/>
  <c r="H160" i="7"/>
  <c r="H228" i="7"/>
  <c r="H260" i="7"/>
  <c r="G228" i="7"/>
  <c r="D93" i="7"/>
  <c r="C259" i="7"/>
  <c r="C363" i="7"/>
  <c r="C319" i="7"/>
  <c r="D162" i="7"/>
  <c r="G163" i="7"/>
  <c r="G336" i="7"/>
  <c r="F173" i="7"/>
  <c r="F332" i="7"/>
  <c r="D257" i="7"/>
  <c r="H270" i="7"/>
  <c r="H94" i="7"/>
  <c r="C184" i="7"/>
  <c r="H201" i="7"/>
  <c r="F100" i="7"/>
  <c r="H352" i="7"/>
  <c r="C270" i="7"/>
  <c r="H187" i="7"/>
  <c r="G180" i="7"/>
  <c r="D184" i="7"/>
  <c r="G120" i="7"/>
  <c r="G297" i="7"/>
  <c r="C212" i="7"/>
  <c r="E324" i="7"/>
  <c r="C12" i="7"/>
  <c r="H330" i="7"/>
  <c r="F168" i="7"/>
  <c r="G324" i="7"/>
  <c r="C171" i="7"/>
  <c r="H146" i="7"/>
  <c r="E343" i="7"/>
  <c r="F221" i="7"/>
  <c r="E153" i="7"/>
  <c r="E173" i="7"/>
  <c r="F107" i="7"/>
  <c r="F148" i="7"/>
  <c r="C168" i="7"/>
  <c r="F324" i="7"/>
  <c r="E13" i="7"/>
  <c r="F287" i="7"/>
  <c r="D270" i="7"/>
  <c r="G363" i="7"/>
  <c r="F146" i="7"/>
  <c r="G276" i="7"/>
  <c r="E345" i="7"/>
  <c r="G174" i="7"/>
  <c r="F115" i="7"/>
  <c r="C276" i="7"/>
  <c r="G121" i="7"/>
  <c r="C224" i="7"/>
  <c r="D349" i="7"/>
  <c r="F249" i="7"/>
  <c r="C174" i="7"/>
  <c r="G257" i="7"/>
  <c r="D94" i="7"/>
  <c r="F253" i="7"/>
  <c r="D120" i="7"/>
  <c r="C339" i="7"/>
  <c r="G12" i="7"/>
  <c r="F336" i="7"/>
  <c r="B14" i="7"/>
  <c r="E14" i="7" s="1"/>
  <c r="D139" i="7"/>
  <c r="D336" i="7"/>
  <c r="E339" i="7"/>
  <c r="G184" i="7"/>
  <c r="F180" i="7"/>
  <c r="C121" i="7"/>
  <c r="H332" i="7"/>
  <c r="F349" i="7"/>
  <c r="E226" i="7"/>
  <c r="F339" i="7"/>
  <c r="H318" i="7"/>
  <c r="F318" i="7"/>
  <c r="D253" i="7"/>
  <c r="H336" i="7"/>
  <c r="H350" i="7"/>
  <c r="D254" i="7"/>
  <c r="H212" i="7"/>
  <c r="F352" i="7"/>
  <c r="D324" i="7"/>
  <c r="G339" i="7"/>
  <c r="G230" i="7"/>
  <c r="D126" i="7"/>
  <c r="F187" i="7"/>
  <c r="D332" i="7"/>
  <c r="G94" i="7"/>
  <c r="G231" i="7"/>
  <c r="F138" i="7"/>
  <c r="F224" i="7"/>
  <c r="D146" i="7"/>
  <c r="F362" i="7"/>
  <c r="F184" i="7"/>
  <c r="H249" i="7"/>
  <c r="H121" i="7"/>
  <c r="F369" i="7"/>
  <c r="C328" i="7"/>
  <c r="C231" i="7"/>
  <c r="C128" i="7"/>
  <c r="C139" i="7"/>
  <c r="F273" i="7"/>
  <c r="C318" i="7"/>
  <c r="C158" i="7"/>
  <c r="H153" i="7"/>
  <c r="G270" i="7"/>
  <c r="H184" i="7"/>
  <c r="F153" i="7"/>
  <c r="C226" i="7"/>
  <c r="H349" i="7"/>
  <c r="F161" i="7"/>
  <c r="F139" i="7"/>
  <c r="E349" i="7"/>
  <c r="D174" i="7"/>
  <c r="C120" i="7"/>
  <c r="H362" i="7"/>
  <c r="H227" i="7"/>
  <c r="H339" i="7"/>
  <c r="H230" i="7"/>
  <c r="H139" i="7"/>
  <c r="C227" i="7"/>
  <c r="D158" i="7"/>
  <c r="G369" i="7"/>
  <c r="C362" i="7"/>
  <c r="D209" i="7"/>
  <c r="C161" i="7"/>
  <c r="G161" i="7"/>
  <c r="G345" i="7"/>
  <c r="C221" i="7"/>
  <c r="H161" i="7"/>
  <c r="G125" i="7"/>
  <c r="D173" i="7"/>
  <c r="F285" i="7"/>
  <c r="H137" i="7"/>
  <c r="G362" i="7"/>
  <c r="G115" i="7"/>
  <c r="E221" i="7"/>
  <c r="H238" i="7"/>
  <c r="C352" i="7"/>
  <c r="D168" i="7"/>
  <c r="D287" i="7"/>
  <c r="H178" i="7"/>
  <c r="E107" i="7"/>
  <c r="H287" i="7"/>
  <c r="F345" i="7"/>
  <c r="G244" i="7"/>
  <c r="G139" i="7"/>
  <c r="F269" i="7"/>
  <c r="G158" i="7"/>
  <c r="G318" i="7"/>
  <c r="H171" i="7"/>
  <c r="F94" i="7"/>
  <c r="D201" i="7"/>
  <c r="G264" i="7"/>
  <c r="H102" i="7"/>
  <c r="D345" i="7"/>
  <c r="F120" i="7"/>
  <c r="E369" i="7"/>
  <c r="F251" i="7"/>
  <c r="C253" i="7"/>
  <c r="C336" i="7"/>
  <c r="D318" i="7"/>
  <c r="G313" i="7"/>
  <c r="H188" i="7"/>
  <c r="F238" i="7"/>
  <c r="F294" i="7"/>
  <c r="H370" i="7"/>
  <c r="G260" i="7"/>
  <c r="C238" i="7"/>
  <c r="C188" i="7"/>
  <c r="G84" i="7"/>
  <c r="H355" i="7"/>
  <c r="C110" i="7"/>
  <c r="H306" i="7"/>
  <c r="C285" i="7"/>
  <c r="C354" i="7"/>
  <c r="C290" i="7"/>
  <c r="H305" i="7"/>
  <c r="C294" i="7"/>
  <c r="G321" i="7"/>
  <c r="G263" i="7"/>
  <c r="G119" i="7"/>
  <c r="F136" i="7"/>
  <c r="H140" i="7"/>
  <c r="G212" i="7"/>
  <c r="C95" i="7"/>
  <c r="F209" i="7"/>
  <c r="H258" i="7"/>
  <c r="G168" i="7"/>
  <c r="G177" i="7"/>
  <c r="H367" i="7"/>
  <c r="F230" i="7"/>
  <c r="H217" i="7"/>
  <c r="F303" i="7"/>
  <c r="H84" i="7"/>
  <c r="G303" i="7"/>
  <c r="G146" i="7"/>
  <c r="H138" i="7"/>
  <c r="H294" i="7"/>
  <c r="D303" i="7"/>
  <c r="F193" i="7"/>
  <c r="G143" i="7"/>
  <c r="D90" i="7"/>
  <c r="D319" i="7"/>
  <c r="D193" i="7"/>
  <c r="G102" i="7"/>
  <c r="F116" i="7"/>
  <c r="H364" i="7"/>
  <c r="C219" i="7"/>
  <c r="H369" i="7"/>
  <c r="C230" i="7"/>
  <c r="C166" i="7"/>
  <c r="D346" i="7"/>
  <c r="F129" i="7"/>
  <c r="F243" i="7"/>
  <c r="G129" i="7"/>
  <c r="F189" i="7"/>
  <c r="C303" i="7"/>
  <c r="G306" i="7"/>
  <c r="H371" i="7"/>
  <c r="C145" i="7"/>
  <c r="C252" i="7"/>
  <c r="H246" i="7"/>
  <c r="H92" i="7"/>
  <c r="F313" i="7"/>
  <c r="D84" i="7"/>
  <c r="D251" i="7"/>
  <c r="H285" i="7"/>
  <c r="D87" i="7"/>
  <c r="F203" i="7"/>
  <c r="D136" i="7"/>
  <c r="D250" i="7"/>
  <c r="G357" i="7"/>
  <c r="C278" i="7"/>
  <c r="D271" i="7"/>
  <c r="F296" i="7"/>
  <c r="F152" i="7"/>
  <c r="F169" i="7"/>
  <c r="G348" i="7"/>
  <c r="F92" i="7"/>
  <c r="D260" i="7"/>
  <c r="F215" i="7"/>
  <c r="F327" i="7"/>
  <c r="G327" i="7"/>
  <c r="G252" i="7"/>
  <c r="G216" i="7"/>
  <c r="C119" i="7"/>
  <c r="G210" i="7"/>
  <c r="F319" i="7"/>
  <c r="G319" i="7"/>
  <c r="C321" i="7"/>
  <c r="D286" i="7"/>
  <c r="C193" i="7"/>
  <c r="G298" i="7"/>
  <c r="G243" i="7"/>
  <c r="F143" i="7"/>
  <c r="D129" i="7"/>
  <c r="C357" i="7"/>
  <c r="C216" i="7"/>
  <c r="D370" i="7"/>
  <c r="H136" i="7"/>
  <c r="H250" i="7"/>
  <c r="C208" i="7"/>
  <c r="H169" i="7"/>
  <c r="G144" i="7"/>
  <c r="G193" i="7"/>
  <c r="F90" i="7"/>
  <c r="C313" i="7"/>
  <c r="H286" i="7"/>
  <c r="D216" i="7"/>
  <c r="D369" i="7"/>
  <c r="H166" i="7"/>
  <c r="C203" i="7"/>
  <c r="H357" i="7"/>
  <c r="G182" i="7"/>
  <c r="G296" i="7"/>
  <c r="H152" i="7"/>
  <c r="E371" i="7"/>
  <c r="H348" i="7"/>
  <c r="F225" i="7"/>
  <c r="D327" i="7"/>
  <c r="G261" i="7"/>
  <c r="H216" i="7"/>
  <c r="F260" i="7"/>
  <c r="F188" i="7"/>
  <c r="F119" i="7"/>
  <c r="G341" i="7"/>
  <c r="C327" i="7"/>
  <c r="C260" i="7"/>
  <c r="D154" i="7"/>
  <c r="H319" i="7"/>
  <c r="F166" i="7"/>
  <c r="F346" i="7"/>
  <c r="G116" i="7"/>
  <c r="F198" i="7"/>
  <c r="D243" i="7"/>
  <c r="D302" i="7"/>
  <c r="G333" i="7"/>
  <c r="D249" i="7"/>
  <c r="G135" i="7"/>
  <c r="D135" i="7"/>
  <c r="D290" i="7"/>
  <c r="F252" i="7"/>
  <c r="H313" i="7"/>
  <c r="G136" i="7"/>
  <c r="F144" i="7"/>
  <c r="D188" i="7"/>
  <c r="H346" i="7"/>
  <c r="G346" i="7"/>
  <c r="C306" i="7"/>
  <c r="D278" i="7"/>
  <c r="E296" i="7"/>
  <c r="D152" i="7"/>
  <c r="D313" i="7"/>
  <c r="D119" i="7"/>
  <c r="G138" i="7"/>
  <c r="F347" i="7"/>
  <c r="C370" i="7"/>
  <c r="F216" i="7"/>
  <c r="D306" i="7"/>
  <c r="H129" i="7"/>
  <c r="D355" i="7"/>
  <c r="C90" i="7"/>
  <c r="F135" i="7"/>
  <c r="H251" i="7"/>
  <c r="H243" i="7"/>
  <c r="G271" i="7"/>
  <c r="E140" i="7"/>
  <c r="E209" i="7"/>
  <c r="F266" i="7"/>
  <c r="H296" i="7"/>
  <c r="F371" i="7"/>
  <c r="H291" i="7"/>
  <c r="H316" i="7"/>
  <c r="E230" i="7"/>
  <c r="F118" i="7"/>
  <c r="H143" i="7"/>
  <c r="F341" i="7"/>
  <c r="H261" i="7"/>
  <c r="H193" i="7"/>
  <c r="C346" i="7"/>
  <c r="G188" i="7"/>
  <c r="H333" i="7"/>
  <c r="F364" i="7"/>
  <c r="G249" i="7"/>
  <c r="D166" i="7"/>
  <c r="G347" i="7"/>
  <c r="H347" i="7"/>
  <c r="D347" i="7"/>
  <c r="H298" i="7"/>
  <c r="F102" i="7"/>
  <c r="F333" i="7"/>
  <c r="C228" i="7"/>
  <c r="D102" i="7"/>
  <c r="D252" i="7"/>
  <c r="D155" i="7"/>
  <c r="C333" i="7"/>
  <c r="C243" i="7"/>
  <c r="C135" i="7"/>
  <c r="F190" i="7"/>
  <c r="C367" i="7"/>
  <c r="F228" i="7"/>
  <c r="E136" i="7"/>
  <c r="E312" i="7"/>
  <c r="E245" i="7"/>
  <c r="E84" i="7"/>
  <c r="E242" i="7"/>
  <c r="E353" i="7"/>
  <c r="E258" i="7"/>
  <c r="E238" i="7"/>
  <c r="E370" i="7"/>
  <c r="E364" i="7"/>
  <c r="E12" i="8"/>
  <c r="G12" i="8"/>
  <c r="F139" i="8"/>
  <c r="H155" i="8"/>
  <c r="F346" i="8"/>
  <c r="F282" i="8"/>
  <c r="F218" i="8"/>
  <c r="F154" i="8"/>
  <c r="C111" i="8"/>
  <c r="H330" i="8"/>
  <c r="H266" i="8"/>
  <c r="H202" i="8"/>
  <c r="H138" i="8"/>
  <c r="D87" i="8"/>
  <c r="F333" i="8"/>
  <c r="F269" i="8"/>
  <c r="F205" i="8"/>
  <c r="F141" i="8"/>
  <c r="H341" i="8"/>
  <c r="H285" i="8"/>
  <c r="H267" i="8"/>
  <c r="H213" i="8"/>
  <c r="H157" i="8"/>
  <c r="H139" i="8"/>
  <c r="H100" i="8"/>
  <c r="H235" i="8"/>
  <c r="F354" i="8"/>
  <c r="F290" i="8"/>
  <c r="F226" i="8"/>
  <c r="F162" i="8"/>
  <c r="H338" i="8"/>
  <c r="H274" i="8"/>
  <c r="H210" i="8"/>
  <c r="H146" i="8"/>
  <c r="F363" i="8"/>
  <c r="F299" i="8"/>
  <c r="F235" i="8"/>
  <c r="F171" i="8"/>
  <c r="G103" i="8"/>
  <c r="H365" i="8"/>
  <c r="H347" i="8"/>
  <c r="H293" i="8"/>
  <c r="H237" i="8"/>
  <c r="H219" i="8"/>
  <c r="H165" i="8"/>
  <c r="H363" i="8"/>
  <c r="F314" i="8"/>
  <c r="F250" i="8"/>
  <c r="F186" i="8"/>
  <c r="F122" i="8"/>
  <c r="H362" i="8"/>
  <c r="H298" i="8"/>
  <c r="H234" i="8"/>
  <c r="H170" i="8"/>
  <c r="F365" i="8"/>
  <c r="F301" i="8"/>
  <c r="F237" i="8"/>
  <c r="F173" i="8"/>
  <c r="H349" i="8"/>
  <c r="H331" i="8"/>
  <c r="H277" i="8"/>
  <c r="H221" i="8"/>
  <c r="H203" i="8"/>
  <c r="H149" i="8"/>
  <c r="F338" i="8"/>
  <c r="F274" i="8"/>
  <c r="F210" i="8"/>
  <c r="F146" i="8"/>
  <c r="H322" i="8"/>
  <c r="H258" i="8"/>
  <c r="H194" i="8"/>
  <c r="H130" i="8"/>
  <c r="F347" i="8"/>
  <c r="F283" i="8"/>
  <c r="F219" i="8"/>
  <c r="F155" i="8"/>
  <c r="G111" i="8"/>
  <c r="H333" i="8"/>
  <c r="H315" i="8"/>
  <c r="H261" i="8"/>
  <c r="H205" i="8"/>
  <c r="H187" i="8"/>
  <c r="H133" i="8"/>
  <c r="H92" i="8"/>
  <c r="G13" i="8"/>
  <c r="E112" i="8"/>
  <c r="F112" i="8"/>
  <c r="F113" i="8"/>
  <c r="E113" i="8"/>
  <c r="E105" i="8"/>
  <c r="F105" i="8"/>
  <c r="F97" i="8"/>
  <c r="E97" i="8"/>
  <c r="E89" i="8"/>
  <c r="F89" i="8"/>
  <c r="E14" i="8"/>
  <c r="E114" i="8"/>
  <c r="F114" i="8"/>
  <c r="F106" i="8"/>
  <c r="E106" i="8"/>
  <c r="E98" i="8"/>
  <c r="F98" i="8"/>
  <c r="E90" i="8"/>
  <c r="F90" i="8"/>
  <c r="H289" i="7"/>
  <c r="F141" i="7"/>
  <c r="H242" i="7"/>
  <c r="E361" i="7"/>
  <c r="C366" i="7"/>
  <c r="H108" i="7"/>
  <c r="H351" i="7"/>
  <c r="D351" i="7"/>
  <c r="D179" i="7"/>
  <c r="F89" i="7"/>
  <c r="C112" i="8"/>
  <c r="C104" i="8"/>
  <c r="C96" i="8"/>
  <c r="C88" i="8"/>
  <c r="D112" i="8"/>
  <c r="D104" i="8"/>
  <c r="D96" i="8"/>
  <c r="D88" i="8"/>
  <c r="G112" i="8"/>
  <c r="G88" i="8"/>
  <c r="G192" i="7"/>
  <c r="E271" i="7"/>
  <c r="E156" i="7"/>
  <c r="D164" i="7"/>
  <c r="D148" i="7"/>
  <c r="D86" i="7"/>
  <c r="H182" i="7"/>
  <c r="H204" i="7"/>
  <c r="C371" i="7"/>
  <c r="F361" i="7"/>
  <c r="G316" i="7"/>
  <c r="G126" i="7"/>
  <c r="D108" i="7"/>
  <c r="G337" i="7"/>
  <c r="H295" i="7"/>
  <c r="F220" i="7"/>
  <c r="H155" i="7"/>
  <c r="D356" i="7"/>
  <c r="D220" i="7"/>
  <c r="G179" i="7"/>
  <c r="G286" i="7"/>
  <c r="D259" i="7"/>
  <c r="C358" i="7"/>
  <c r="G190" i="7"/>
  <c r="F106" i="7"/>
  <c r="F192" i="7"/>
  <c r="C162" i="7"/>
  <c r="D171" i="7"/>
  <c r="D111" i="7"/>
  <c r="D127" i="7"/>
  <c r="F84" i="7"/>
  <c r="H159" i="7"/>
  <c r="C220" i="7"/>
  <c r="F366" i="8"/>
  <c r="F350" i="8"/>
  <c r="F334" i="8"/>
  <c r="F318" i="8"/>
  <c r="F302" i="8"/>
  <c r="F286" i="8"/>
  <c r="F270" i="8"/>
  <c r="F254" i="8"/>
  <c r="F238" i="8"/>
  <c r="F222" i="8"/>
  <c r="F206" i="8"/>
  <c r="F190" i="8"/>
  <c r="F174" i="8"/>
  <c r="F158" i="8"/>
  <c r="F142" i="8"/>
  <c r="F126" i="8"/>
  <c r="C113" i="8"/>
  <c r="C105" i="8"/>
  <c r="C97" i="8"/>
  <c r="C89" i="8"/>
  <c r="B15" i="8"/>
  <c r="H366" i="8"/>
  <c r="H350" i="8"/>
  <c r="H334" i="8"/>
  <c r="H318" i="8"/>
  <c r="H302" i="8"/>
  <c r="H286" i="8"/>
  <c r="H270" i="8"/>
  <c r="H254" i="8"/>
  <c r="H238" i="8"/>
  <c r="H222" i="8"/>
  <c r="H206" i="8"/>
  <c r="H190" i="8"/>
  <c r="H174" i="8"/>
  <c r="H158" i="8"/>
  <c r="H142" i="8"/>
  <c r="H126" i="8"/>
  <c r="D113" i="8"/>
  <c r="D105" i="8"/>
  <c r="D97" i="8"/>
  <c r="D89" i="8"/>
  <c r="G113" i="8"/>
  <c r="G105" i="8"/>
  <c r="G97" i="8"/>
  <c r="G89" i="8"/>
  <c r="E96" i="8"/>
  <c r="F96" i="8"/>
  <c r="E99" i="8"/>
  <c r="F99" i="8"/>
  <c r="E108" i="8"/>
  <c r="F108" i="8"/>
  <c r="E84" i="8"/>
  <c r="F84" i="8"/>
  <c r="E109" i="8"/>
  <c r="F109" i="8"/>
  <c r="E101" i="8"/>
  <c r="F101" i="8"/>
  <c r="E93" i="8"/>
  <c r="F93" i="8"/>
  <c r="F85" i="8"/>
  <c r="E85" i="8"/>
  <c r="C13" i="8"/>
  <c r="E13" i="8"/>
  <c r="F13" i="8"/>
  <c r="H13" i="8" s="1"/>
  <c r="D14" i="8" s="1"/>
  <c r="H141" i="7"/>
  <c r="G361" i="7"/>
  <c r="F289" i="7"/>
  <c r="H267" i="7"/>
  <c r="E229" i="7"/>
  <c r="G308" i="7"/>
  <c r="F351" i="7"/>
  <c r="F368" i="7"/>
  <c r="G289" i="7"/>
  <c r="C107" i="8"/>
  <c r="C91" i="8"/>
  <c r="F371" i="8"/>
  <c r="F323" i="8"/>
  <c r="F275" i="8"/>
  <c r="F227" i="8"/>
  <c r="F179" i="8"/>
  <c r="F131" i="8"/>
  <c r="G99" i="8"/>
  <c r="H112" i="8"/>
  <c r="H358" i="7"/>
  <c r="C155" i="7"/>
  <c r="G358" i="7"/>
  <c r="F267" i="7"/>
  <c r="H288" i="7"/>
  <c r="H156" i="7"/>
  <c r="E344" i="7"/>
  <c r="F95" i="7"/>
  <c r="G205" i="7"/>
  <c r="H196" i="7"/>
  <c r="G325" i="7"/>
  <c r="E113" i="7"/>
  <c r="H241" i="7"/>
  <c r="D361" i="7"/>
  <c r="D229" i="7"/>
  <c r="G300" i="7"/>
  <c r="D308" i="7"/>
  <c r="F358" i="7"/>
  <c r="D309" i="7"/>
  <c r="E267" i="7"/>
  <c r="G155" i="7"/>
  <c r="H220" i="7"/>
  <c r="G220" i="7"/>
  <c r="D322" i="7"/>
  <c r="F155" i="7"/>
  <c r="F286" i="7"/>
  <c r="H190" i="7"/>
  <c r="G106" i="7"/>
  <c r="H334" i="7"/>
  <c r="F201" i="7"/>
  <c r="G368" i="7"/>
  <c r="G315" i="7"/>
  <c r="F365" i="7"/>
  <c r="C289" i="7"/>
  <c r="C201" i="7"/>
  <c r="F125" i="7"/>
  <c r="G219" i="7"/>
  <c r="G248" i="7"/>
  <c r="D263" i="7"/>
  <c r="F159" i="7"/>
  <c r="C215" i="7"/>
  <c r="C108" i="8"/>
  <c r="C100" i="8"/>
  <c r="C92" i="8"/>
  <c r="C84" i="8"/>
  <c r="D108" i="8"/>
  <c r="D100" i="8"/>
  <c r="D92" i="8"/>
  <c r="D84" i="8"/>
  <c r="C14" i="8"/>
  <c r="F357" i="8"/>
  <c r="F341" i="8"/>
  <c r="F325" i="8"/>
  <c r="F309" i="8"/>
  <c r="F293" i="8"/>
  <c r="F277" i="8"/>
  <c r="F261" i="8"/>
  <c r="F245" i="8"/>
  <c r="F229" i="8"/>
  <c r="F213" i="8"/>
  <c r="F197" i="8"/>
  <c r="F181" i="8"/>
  <c r="F165" i="8"/>
  <c r="F149" i="8"/>
  <c r="F133" i="8"/>
  <c r="F117" i="8"/>
  <c r="G108" i="8"/>
  <c r="G84" i="8"/>
  <c r="H113" i="8"/>
  <c r="H105" i="8"/>
  <c r="H97" i="8"/>
  <c r="H89" i="8"/>
  <c r="E104" i="8"/>
  <c r="F104" i="8"/>
  <c r="E107" i="8"/>
  <c r="F107" i="8"/>
  <c r="E92" i="8"/>
  <c r="F92" i="8"/>
  <c r="F110" i="8"/>
  <c r="E110" i="8"/>
  <c r="E102" i="8"/>
  <c r="F102" i="8"/>
  <c r="F94" i="8"/>
  <c r="E94" i="8"/>
  <c r="E86" i="8"/>
  <c r="F86" i="8"/>
  <c r="F149" i="7"/>
  <c r="C130" i="7"/>
  <c r="E205" i="7"/>
  <c r="E325" i="7"/>
  <c r="H215" i="7"/>
  <c r="D190" i="7"/>
  <c r="C361" i="7"/>
  <c r="C115" i="8"/>
  <c r="F339" i="8"/>
  <c r="F291" i="8"/>
  <c r="F243" i="8"/>
  <c r="F195" i="8"/>
  <c r="F147" i="8"/>
  <c r="G107" i="8"/>
  <c r="H104" i="8"/>
  <c r="H263" i="7"/>
  <c r="H110" i="7"/>
  <c r="C159" i="7"/>
  <c r="G156" i="7"/>
  <c r="G344" i="7"/>
  <c r="G95" i="7"/>
  <c r="H205" i="7"/>
  <c r="F196" i="7"/>
  <c r="H325" i="7"/>
  <c r="F113" i="7"/>
  <c r="D371" i="7"/>
  <c r="F229" i="7"/>
  <c r="D300" i="7"/>
  <c r="E92" i="7"/>
  <c r="H273" i="7"/>
  <c r="H134" i="7"/>
  <c r="D289" i="7"/>
  <c r="C368" i="7"/>
  <c r="C137" i="7"/>
  <c r="C92" i="7"/>
  <c r="E89" i="7"/>
  <c r="F358" i="8"/>
  <c r="F342" i="8"/>
  <c r="F326" i="8"/>
  <c r="F310" i="8"/>
  <c r="F294" i="8"/>
  <c r="F278" i="8"/>
  <c r="F262" i="8"/>
  <c r="F246" i="8"/>
  <c r="F230" i="8"/>
  <c r="F214" i="8"/>
  <c r="F198" i="8"/>
  <c r="F182" i="8"/>
  <c r="F166" i="8"/>
  <c r="F150" i="8"/>
  <c r="F134" i="8"/>
  <c r="F118" i="8"/>
  <c r="C109" i="8"/>
  <c r="C101" i="8"/>
  <c r="C93" i="8"/>
  <c r="C85" i="8"/>
  <c r="H358" i="8"/>
  <c r="H342" i="8"/>
  <c r="H326" i="8"/>
  <c r="H310" i="8"/>
  <c r="H294" i="8"/>
  <c r="H278" i="8"/>
  <c r="H262" i="8"/>
  <c r="H246" i="8"/>
  <c r="H230" i="8"/>
  <c r="H214" i="8"/>
  <c r="H198" i="8"/>
  <c r="H182" i="8"/>
  <c r="H166" i="8"/>
  <c r="H150" i="8"/>
  <c r="H134" i="8"/>
  <c r="H118" i="8"/>
  <c r="D109" i="8"/>
  <c r="D101" i="8"/>
  <c r="D93" i="8"/>
  <c r="D85" i="8"/>
  <c r="G109" i="8"/>
  <c r="G101" i="8"/>
  <c r="G93" i="8"/>
  <c r="G85" i="8"/>
  <c r="H114" i="8"/>
  <c r="H106" i="8"/>
  <c r="H98" i="8"/>
  <c r="H90" i="8"/>
  <c r="F88" i="8"/>
  <c r="E88" i="8"/>
  <c r="E115" i="8"/>
  <c r="F115" i="8"/>
  <c r="F91" i="8"/>
  <c r="E91" i="8"/>
  <c r="F100" i="8"/>
  <c r="E100" i="8"/>
  <c r="E111" i="8"/>
  <c r="F111" i="8"/>
  <c r="F103" i="8"/>
  <c r="E103" i="8"/>
  <c r="E95" i="8"/>
  <c r="F95" i="8"/>
  <c r="E87" i="8"/>
  <c r="F87" i="8"/>
  <c r="D358" i="7"/>
  <c r="H255" i="7"/>
  <c r="H162" i="7"/>
  <c r="F156" i="7"/>
  <c r="E196" i="7"/>
  <c r="F300" i="7"/>
  <c r="G294" i="7"/>
  <c r="F178" i="7"/>
  <c r="D267" i="7"/>
  <c r="C267" i="7"/>
  <c r="C99" i="8"/>
  <c r="D99" i="8"/>
  <c r="F355" i="8"/>
  <c r="F307" i="8"/>
  <c r="F259" i="8"/>
  <c r="F211" i="8"/>
  <c r="F163" i="8"/>
  <c r="G115" i="8"/>
  <c r="G91" i="8"/>
  <c r="H96" i="8"/>
  <c r="H368" i="7"/>
  <c r="G178" i="7"/>
  <c r="F205" i="7"/>
  <c r="D245" i="7"/>
  <c r="G113" i="7"/>
  <c r="G229" i="7"/>
  <c r="G246" i="7"/>
  <c r="G92" i="7"/>
  <c r="E187" i="7"/>
  <c r="E144" i="7"/>
  <c r="D178" i="7"/>
  <c r="C332" i="7"/>
  <c r="D294" i="7"/>
  <c r="D368" i="7"/>
  <c r="H315" i="7"/>
  <c r="H125" i="7"/>
  <c r="G201" i="7"/>
  <c r="G89" i="7"/>
  <c r="F98" i="7"/>
  <c r="C134" i="7"/>
  <c r="D365" i="7"/>
  <c r="D192" i="7"/>
  <c r="F110" i="7"/>
  <c r="C110" i="8"/>
  <c r="C102" i="8"/>
  <c r="C94" i="8"/>
  <c r="C86" i="8"/>
  <c r="D110" i="8"/>
  <c r="D102" i="8"/>
  <c r="D94" i="8"/>
  <c r="D86" i="8"/>
  <c r="G110" i="8"/>
  <c r="G102" i="8"/>
  <c r="G94" i="8"/>
  <c r="G86" i="8"/>
  <c r="H371" i="8"/>
  <c r="H355" i="8"/>
  <c r="H339" i="8"/>
  <c r="H323" i="8"/>
  <c r="H307" i="8"/>
  <c r="H291" i="8"/>
  <c r="H275" i="8"/>
  <c r="H259" i="8"/>
  <c r="H243" i="8"/>
  <c r="H227" i="8"/>
  <c r="H211" i="8"/>
  <c r="H195" i="8"/>
  <c r="H179" i="8"/>
  <c r="H163" i="8"/>
  <c r="H147" i="8"/>
  <c r="H131" i="8"/>
  <c r="H115" i="8"/>
  <c r="H107" i="8"/>
  <c r="H99" i="8"/>
  <c r="H91" i="8"/>
  <c r="G211" i="7"/>
  <c r="H122" i="7"/>
  <c r="G225" i="7"/>
  <c r="G103" i="7"/>
  <c r="F322" i="7"/>
  <c r="D97" i="7"/>
  <c r="G97" i="7"/>
  <c r="F323" i="7"/>
  <c r="F256" i="7"/>
  <c r="C170" i="7"/>
  <c r="C211" i="7"/>
  <c r="C338" i="7"/>
  <c r="F295" i="7"/>
  <c r="C264" i="7"/>
  <c r="F101" i="7"/>
  <c r="C348" i="7"/>
  <c r="C302" i="7"/>
  <c r="H231" i="7"/>
  <c r="G137" i="7"/>
  <c r="D343" i="7"/>
  <c r="F288" i="7"/>
  <c r="G203" i="7"/>
  <c r="D172" i="7"/>
  <c r="E262" i="7"/>
  <c r="G238" i="7"/>
  <c r="D122" i="7"/>
  <c r="G242" i="7"/>
  <c r="H131" i="7"/>
  <c r="G196" i="7"/>
  <c r="G352" i="7"/>
  <c r="F325" i="7"/>
  <c r="G245" i="7"/>
  <c r="F204" i="7"/>
  <c r="G152" i="7"/>
  <c r="D348" i="7"/>
  <c r="E87" i="7"/>
  <c r="C225" i="7"/>
  <c r="H300" i="7"/>
  <c r="D246" i="7"/>
  <c r="F308" i="7"/>
  <c r="G187" i="7"/>
  <c r="C103" i="7"/>
  <c r="D144" i="7"/>
  <c r="G256" i="7"/>
  <c r="D117" i="7"/>
  <c r="H337" i="7"/>
  <c r="H322" i="7"/>
  <c r="G227" i="7"/>
  <c r="G117" i="7"/>
  <c r="F363" i="7"/>
  <c r="G295" i="7"/>
  <c r="H257" i="7"/>
  <c r="D231" i="7"/>
  <c r="C138" i="7"/>
  <c r="C97" i="7"/>
  <c r="E284" i="7"/>
  <c r="H360" i="7"/>
  <c r="C295" i="7"/>
  <c r="G232" i="7"/>
  <c r="F123" i="7"/>
  <c r="H311" i="7"/>
  <c r="D210" i="7"/>
  <c r="F338" i="7"/>
  <c r="C255" i="7"/>
  <c r="G236" i="7"/>
  <c r="G101" i="7"/>
  <c r="C275" i="7"/>
  <c r="D89" i="7"/>
  <c r="D311" i="7"/>
  <c r="F236" i="7"/>
  <c r="G194" i="7"/>
  <c r="D255" i="7"/>
  <c r="D334" i="7"/>
  <c r="C242" i="7"/>
  <c r="D200" i="7"/>
  <c r="F172" i="7"/>
  <c r="C322" i="7"/>
  <c r="H211" i="7"/>
  <c r="H172" i="7"/>
  <c r="F242" i="7"/>
  <c r="D204" i="7"/>
  <c r="C152" i="7"/>
  <c r="H256" i="7"/>
  <c r="C176" i="7"/>
  <c r="D256" i="7"/>
  <c r="F334" i="7"/>
  <c r="H192" i="7"/>
  <c r="G317" i="7"/>
  <c r="H280" i="7"/>
  <c r="H101" i="7"/>
  <c r="G343" i="7"/>
  <c r="H326" i="7"/>
  <c r="H271" i="7"/>
  <c r="C172" i="7"/>
  <c r="F282" i="7"/>
  <c r="F164" i="7"/>
  <c r="H283" i="7"/>
  <c r="E329" i="7"/>
  <c r="E195" i="7"/>
  <c r="F233" i="7"/>
  <c r="H86" i="7"/>
  <c r="D325" i="7"/>
  <c r="D326" i="7"/>
  <c r="C245" i="7"/>
  <c r="E275" i="7"/>
  <c r="E225" i="7"/>
  <c r="E217" i="7"/>
  <c r="E103" i="7"/>
  <c r="H144" i="7"/>
  <c r="D265" i="7"/>
  <c r="D138" i="7"/>
  <c r="F117" i="7"/>
  <c r="G265" i="7"/>
  <c r="H117" i="7"/>
  <c r="H338" i="7"/>
  <c r="C178" i="7"/>
  <c r="C117" i="7"/>
  <c r="F264" i="7"/>
  <c r="F315" i="7"/>
  <c r="H264" i="7"/>
  <c r="H151" i="7"/>
  <c r="C256" i="7"/>
  <c r="D151" i="7"/>
  <c r="C96" i="7"/>
  <c r="D338" i="7"/>
  <c r="F257" i="7"/>
  <c r="D280" i="7"/>
  <c r="D232" i="7"/>
  <c r="D123" i="7"/>
  <c r="C360" i="7"/>
  <c r="C347" i="7"/>
  <c r="C300" i="7"/>
  <c r="C351" i="7"/>
  <c r="E323" i="7"/>
  <c r="D323" i="7"/>
  <c r="H343" i="7"/>
  <c r="D282" i="7"/>
  <c r="D329" i="7"/>
  <c r="F97" i="7"/>
  <c r="G338" i="7"/>
  <c r="C151" i="7"/>
  <c r="F284" i="7"/>
  <c r="F326" i="7"/>
  <c r="F271" i="7"/>
  <c r="D203" i="7"/>
  <c r="H282" i="7"/>
  <c r="H164" i="7"/>
  <c r="E283" i="7"/>
  <c r="F329" i="7"/>
  <c r="E191" i="7"/>
  <c r="E122" i="7"/>
  <c r="F195" i="7"/>
  <c r="G233" i="7"/>
  <c r="G86" i="7"/>
  <c r="E352" i="7"/>
  <c r="E96" i="7"/>
  <c r="E348" i="7"/>
  <c r="G275" i="7"/>
  <c r="D225" i="7"/>
  <c r="E200" i="7"/>
  <c r="E246" i="7"/>
  <c r="F217" i="7"/>
  <c r="D103" i="7"/>
  <c r="F231" i="7"/>
  <c r="G322" i="7"/>
  <c r="F170" i="7"/>
  <c r="G269" i="7"/>
  <c r="H265" i="7"/>
  <c r="G342" i="7"/>
  <c r="D276" i="7"/>
  <c r="C247" i="7"/>
  <c r="H176" i="7"/>
  <c r="G334" i="7"/>
  <c r="D281" i="7"/>
  <c r="D137" i="7"/>
  <c r="F317" i="7"/>
  <c r="D264" i="7"/>
  <c r="C190" i="7"/>
  <c r="C323" i="7"/>
  <c r="C210" i="7"/>
  <c r="C192" i="7"/>
  <c r="E363" i="7"/>
  <c r="C299" i="7"/>
  <c r="C311" i="7"/>
  <c r="D248" i="7"/>
  <c r="E326" i="7"/>
  <c r="D176" i="7"/>
  <c r="D317" i="7"/>
  <c r="F302" i="7"/>
  <c r="H97" i="7"/>
  <c r="G326" i="7"/>
  <c r="G176" i="7"/>
  <c r="C265" i="7"/>
  <c r="G311" i="7"/>
  <c r="H284" i="7"/>
  <c r="H210" i="7"/>
  <c r="D330" i="7"/>
  <c r="E288" i="7"/>
  <c r="E203" i="7"/>
  <c r="C164" i="7"/>
  <c r="C329" i="7"/>
  <c r="D191" i="7"/>
  <c r="F122" i="7"/>
  <c r="C86" i="7"/>
  <c r="G96" i="7"/>
  <c r="D241" i="7"/>
  <c r="D187" i="7"/>
  <c r="H275" i="7"/>
  <c r="F246" i="7"/>
  <c r="G217" i="7"/>
  <c r="H189" i="7"/>
  <c r="H323" i="7"/>
  <c r="F265" i="7"/>
  <c r="F176" i="7"/>
  <c r="D284" i="7"/>
  <c r="F151" i="7"/>
  <c r="H89" i="7"/>
  <c r="H365" i="7"/>
  <c r="G281" i="7"/>
  <c r="C315" i="7"/>
  <c r="C284" i="7"/>
  <c r="F210" i="7"/>
  <c r="E365" i="7"/>
  <c r="H163" i="7"/>
  <c r="C257" i="7"/>
  <c r="F311" i="7"/>
  <c r="C196" i="7"/>
  <c r="F259" i="7"/>
  <c r="C365" i="7"/>
  <c r="D205" i="7"/>
  <c r="E150" i="7"/>
  <c r="G150" i="7"/>
  <c r="C344" i="7"/>
  <c r="D344" i="7"/>
  <c r="E239" i="7"/>
  <c r="C239" i="7"/>
  <c r="H133" i="7"/>
  <c r="E133" i="7"/>
  <c r="D133" i="7"/>
  <c r="G340" i="7"/>
  <c r="D340" i="7"/>
  <c r="G141" i="7"/>
  <c r="E141" i="7"/>
  <c r="E248" i="7"/>
  <c r="C248" i="7"/>
  <c r="H179" i="7"/>
  <c r="E179" i="7"/>
  <c r="C179" i="7"/>
  <c r="G226" i="7"/>
  <c r="E131" i="7"/>
  <c r="E335" i="7"/>
  <c r="G266" i="7"/>
  <c r="H366" i="7"/>
  <c r="F291" i="7"/>
  <c r="C186" i="7"/>
  <c r="D105" i="7"/>
  <c r="G170" i="7"/>
  <c r="G355" i="7"/>
  <c r="D206" i="7"/>
  <c r="F206" i="7"/>
  <c r="C169" i="7"/>
  <c r="H112" i="7"/>
  <c r="D214" i="7"/>
  <c r="F214" i="7"/>
  <c r="C112" i="7"/>
  <c r="F232" i="7"/>
  <c r="C355" i="7"/>
  <c r="C297" i="7"/>
  <c r="C133" i="7"/>
  <c r="H297" i="7"/>
  <c r="H340" i="7"/>
  <c r="G110" i="7"/>
  <c r="D104" i="7"/>
  <c r="H226" i="7"/>
  <c r="G172" i="7"/>
  <c r="C237" i="7"/>
  <c r="G164" i="7"/>
  <c r="G312" i="7"/>
  <c r="H344" i="7"/>
  <c r="F222" i="7"/>
  <c r="H173" i="7"/>
  <c r="C107" i="7"/>
  <c r="E148" i="7"/>
  <c r="F335" i="7"/>
  <c r="C233" i="7"/>
  <c r="F86" i="7"/>
  <c r="H266" i="7"/>
  <c r="C182" i="7"/>
  <c r="D100" i="7"/>
  <c r="H208" i="7"/>
  <c r="G204" i="7"/>
  <c r="E241" i="7"/>
  <c r="G291" i="7"/>
  <c r="H229" i="7"/>
  <c r="D316" i="7"/>
  <c r="E292" i="7"/>
  <c r="H118" i="7"/>
  <c r="H126" i="7"/>
  <c r="H308" i="7"/>
  <c r="C160" i="7"/>
  <c r="H342" i="7"/>
  <c r="H111" i="7"/>
  <c r="G356" i="7"/>
  <c r="F309" i="7"/>
  <c r="H269" i="7"/>
  <c r="G328" i="7"/>
  <c r="D305" i="7"/>
  <c r="C283" i="7"/>
  <c r="G189" i="7"/>
  <c r="F360" i="7"/>
  <c r="D321" i="7"/>
  <c r="F175" i="7"/>
  <c r="F154" i="7"/>
  <c r="C101" i="7"/>
  <c r="C340" i="7"/>
  <c r="C214" i="7"/>
  <c r="C150" i="7"/>
  <c r="C206" i="7"/>
  <c r="E175" i="7"/>
  <c r="E127" i="7"/>
  <c r="H219" i="7"/>
  <c r="C127" i="7"/>
  <c r="G239" i="7"/>
  <c r="F133" i="7"/>
  <c r="D98" i="7"/>
  <c r="C356" i="7"/>
  <c r="C115" i="7"/>
  <c r="D110" i="7"/>
  <c r="D132" i="7"/>
  <c r="C345" i="7"/>
  <c r="H302" i="7"/>
  <c r="E350" i="7"/>
  <c r="D350" i="7"/>
  <c r="E197" i="7"/>
  <c r="D197" i="7"/>
  <c r="E290" i="7"/>
  <c r="F290" i="7"/>
  <c r="E314" i="7"/>
  <c r="F314" i="7"/>
  <c r="H354" i="7"/>
  <c r="E354" i="7"/>
  <c r="E211" i="7"/>
  <c r="F211" i="7"/>
  <c r="E171" i="7"/>
  <c r="G171" i="7"/>
  <c r="E236" i="7"/>
  <c r="D236" i="7"/>
  <c r="E194" i="7"/>
  <c r="F194" i="7"/>
  <c r="H214" i="7"/>
  <c r="C167" i="7"/>
  <c r="G335" i="7"/>
  <c r="D266" i="7"/>
  <c r="C291" i="7"/>
  <c r="G98" i="7"/>
  <c r="C142" i="7"/>
  <c r="E254" i="7"/>
  <c r="D130" i="7"/>
  <c r="F262" i="7"/>
  <c r="E104" i="7"/>
  <c r="E157" i="7"/>
  <c r="H335" i="7"/>
  <c r="H292" i="7"/>
  <c r="E145" i="7"/>
  <c r="F356" i="7"/>
  <c r="C309" i="7"/>
  <c r="H98" i="7"/>
  <c r="G223" i="7"/>
  <c r="F355" i="7"/>
  <c r="D150" i="7"/>
  <c r="D314" i="7"/>
  <c r="E12" i="7"/>
  <c r="H309" i="7"/>
  <c r="H247" i="7"/>
  <c r="H115" i="7"/>
  <c r="F340" i="7"/>
  <c r="G305" i="7"/>
  <c r="G247" i="7"/>
  <c r="G214" i="7"/>
  <c r="G123" i="7"/>
  <c r="E330" i="7"/>
  <c r="F254" i="7"/>
  <c r="E100" i="7"/>
  <c r="F130" i="7"/>
  <c r="G262" i="7"/>
  <c r="E237" i="7"/>
  <c r="E250" i="7"/>
  <c r="G104" i="7"/>
  <c r="G320" i="7"/>
  <c r="F191" i="7"/>
  <c r="G157" i="7"/>
  <c r="G195" i="7"/>
  <c r="G148" i="7"/>
  <c r="D335" i="7"/>
  <c r="F278" i="7"/>
  <c r="E233" i="7"/>
  <c r="E149" i="7"/>
  <c r="H234" i="7"/>
  <c r="E182" i="7"/>
  <c r="H213" i="7"/>
  <c r="E208" i="7"/>
  <c r="F241" i="7"/>
  <c r="D366" i="7"/>
  <c r="G87" i="7"/>
  <c r="F292" i="7"/>
  <c r="G183" i="7"/>
  <c r="G145" i="7"/>
  <c r="G200" i="7"/>
  <c r="D186" i="7"/>
  <c r="E108" i="7"/>
  <c r="E160" i="7"/>
  <c r="G299" i="7"/>
  <c r="F105" i="7"/>
  <c r="H356" i="7"/>
  <c r="G272" i="7"/>
  <c r="F337" i="7"/>
  <c r="C269" i="7"/>
  <c r="F197" i="7"/>
  <c r="D128" i="7"/>
  <c r="C105" i="7"/>
  <c r="D342" i="7"/>
  <c r="H290" i="7"/>
  <c r="G360" i="7"/>
  <c r="C273" i="7"/>
  <c r="H180" i="7"/>
  <c r="C350" i="7"/>
  <c r="D299" i="7"/>
  <c r="D328" i="7"/>
  <c r="F111" i="7"/>
  <c r="C111" i="7"/>
  <c r="H314" i="7"/>
  <c r="C149" i="7"/>
  <c r="G112" i="7"/>
  <c r="C223" i="7"/>
  <c r="D142" i="7"/>
  <c r="C200" i="7"/>
  <c r="D337" i="7"/>
  <c r="C251" i="7"/>
  <c r="C132" i="7"/>
  <c r="D295" i="7"/>
  <c r="C236" i="7"/>
  <c r="D194" i="7"/>
  <c r="E106" i="7"/>
  <c r="D106" i="7"/>
  <c r="E255" i="7"/>
  <c r="F255" i="7"/>
  <c r="E280" i="7"/>
  <c r="G280" i="7"/>
  <c r="E159" i="7"/>
  <c r="D159" i="7"/>
  <c r="H206" i="7"/>
  <c r="G292" i="7"/>
  <c r="D145" i="7"/>
  <c r="H272" i="7"/>
  <c r="H142" i="7"/>
  <c r="G234" i="7"/>
  <c r="E366" i="7"/>
  <c r="E183" i="7"/>
  <c r="G154" i="7"/>
  <c r="D134" i="7"/>
  <c r="E180" i="7"/>
  <c r="D131" i="7"/>
  <c r="C98" i="7"/>
  <c r="H341" i="7"/>
  <c r="G309" i="7"/>
  <c r="H150" i="7"/>
  <c r="F127" i="7"/>
  <c r="F330" i="7"/>
  <c r="G254" i="7"/>
  <c r="G100" i="7"/>
  <c r="H130" i="7"/>
  <c r="H262" i="7"/>
  <c r="D237" i="7"/>
  <c r="F283" i="7"/>
  <c r="F250" i="7"/>
  <c r="H104" i="7"/>
  <c r="H320" i="7"/>
  <c r="G191" i="7"/>
  <c r="H157" i="7"/>
  <c r="D195" i="7"/>
  <c r="D107" i="7"/>
  <c r="C148" i="7"/>
  <c r="F131" i="7"/>
  <c r="H278" i="7"/>
  <c r="D233" i="7"/>
  <c r="G149" i="7"/>
  <c r="F234" i="7"/>
  <c r="D182" i="7"/>
  <c r="E213" i="7"/>
  <c r="D208" i="7"/>
  <c r="G241" i="7"/>
  <c r="E169" i="7"/>
  <c r="F366" i="7"/>
  <c r="E291" i="7"/>
  <c r="H87" i="7"/>
  <c r="E316" i="7"/>
  <c r="H183" i="7"/>
  <c r="H145" i="7"/>
  <c r="H200" i="7"/>
  <c r="F186" i="7"/>
  <c r="F108" i="7"/>
  <c r="D160" i="7"/>
  <c r="H328" i="7"/>
  <c r="D269" i="7"/>
  <c r="G197" i="7"/>
  <c r="G167" i="7"/>
  <c r="F128" i="7"/>
  <c r="F247" i="7"/>
  <c r="G105" i="7"/>
  <c r="C272" i="7"/>
  <c r="G206" i="7"/>
  <c r="F134" i="7"/>
  <c r="F321" i="7"/>
  <c r="H281" i="7"/>
  <c r="H175" i="7"/>
  <c r="D360" i="7"/>
  <c r="C281" i="7"/>
  <c r="F223" i="7"/>
  <c r="C154" i="7"/>
  <c r="C197" i="7"/>
  <c r="F219" i="7"/>
  <c r="D115" i="7"/>
  <c r="F297" i="7"/>
  <c r="D101" i="7"/>
  <c r="D219" i="7"/>
  <c r="D180" i="7"/>
  <c r="F350" i="7"/>
  <c r="C334" i="7"/>
  <c r="D175" i="7"/>
  <c r="F306" i="7"/>
  <c r="D239" i="7"/>
  <c r="D363" i="7"/>
  <c r="F280" i="7"/>
  <c r="F239" i="7"/>
  <c r="D198" i="7"/>
  <c r="E112" i="7"/>
  <c r="D112" i="7"/>
  <c r="G132" i="7"/>
  <c r="E132" i="7"/>
  <c r="E261" i="7"/>
  <c r="C261" i="7"/>
  <c r="E263" i="7"/>
  <c r="C263" i="7"/>
  <c r="C189" i="7"/>
  <c r="E189" i="7"/>
  <c r="E147" i="7"/>
  <c r="G147" i="7"/>
  <c r="E244" i="7"/>
  <c r="D244" i="7"/>
  <c r="E162" i="7"/>
  <c r="F162" i="7"/>
  <c r="E125" i="7"/>
  <c r="D125" i="7"/>
  <c r="D167" i="7"/>
  <c r="H105" i="7"/>
  <c r="H170" i="7"/>
  <c r="D234" i="7"/>
  <c r="F226" i="7"/>
  <c r="E130" i="7"/>
  <c r="E320" i="7"/>
  <c r="E234" i="7"/>
  <c r="F320" i="7"/>
  <c r="E186" i="7"/>
  <c r="F272" i="7"/>
  <c r="C292" i="7"/>
  <c r="G175" i="7"/>
  <c r="D261" i="7"/>
  <c r="G142" i="7"/>
  <c r="C232" i="7"/>
  <c r="F142" i="7"/>
  <c r="H317" i="7"/>
  <c r="H123" i="7"/>
  <c r="H223" i="7"/>
  <c r="H154" i="7"/>
  <c r="H128" i="7"/>
  <c r="G330" i="7"/>
  <c r="H254" i="7"/>
  <c r="H100" i="7"/>
  <c r="D262" i="7"/>
  <c r="G283" i="7"/>
  <c r="G250" i="7"/>
  <c r="F104" i="7"/>
  <c r="D320" i="7"/>
  <c r="E222" i="7"/>
  <c r="H191" i="7"/>
  <c r="F157" i="7"/>
  <c r="H195" i="7"/>
  <c r="G107" i="7"/>
  <c r="G131" i="7"/>
  <c r="H149" i="7"/>
  <c r="E266" i="7"/>
  <c r="G169" i="7"/>
  <c r="F87" i="7"/>
  <c r="F316" i="7"/>
  <c r="F183" i="7"/>
  <c r="E118" i="7"/>
  <c r="E126" i="7"/>
  <c r="E308" i="7"/>
  <c r="G108" i="7"/>
  <c r="F305" i="7"/>
  <c r="D272" i="7"/>
  <c r="D247" i="7"/>
  <c r="D170" i="7"/>
  <c r="G134" i="7"/>
  <c r="H299" i="7"/>
  <c r="H167" i="7"/>
  <c r="C341" i="7"/>
  <c r="F299" i="7"/>
  <c r="G273" i="7"/>
  <c r="H232" i="7"/>
  <c r="C213" i="7"/>
  <c r="C183" i="7"/>
  <c r="F167" i="7"/>
  <c r="G111" i="7"/>
  <c r="D315" i="7"/>
  <c r="F281" i="7"/>
  <c r="C305" i="7"/>
  <c r="D273" i="7"/>
  <c r="C342" i="7"/>
  <c r="D157" i="7"/>
  <c r="F147" i="7"/>
  <c r="D223" i="7"/>
  <c r="D297" i="7"/>
  <c r="D222" i="7"/>
  <c r="F354" i="7"/>
  <c r="G314" i="7"/>
  <c r="H147" i="7"/>
  <c r="C337" i="7"/>
  <c r="F163" i="7"/>
  <c r="C123" i="7"/>
  <c r="D331" i="7"/>
  <c r="C286" i="7"/>
  <c r="C244" i="7"/>
  <c r="B15" i="7"/>
  <c r="C14" i="7"/>
  <c r="F30" i="3"/>
  <c r="F31" i="3" s="1"/>
  <c r="F32" i="3" s="1"/>
  <c r="N30" i="3"/>
  <c r="N31" i="3" s="1"/>
  <c r="N32" i="3" s="1"/>
  <c r="G30" i="3"/>
  <c r="G31" i="3" s="1"/>
  <c r="G32" i="3" s="1"/>
  <c r="I30" i="3"/>
  <c r="I31" i="3" s="1"/>
  <c r="I32" i="3" s="1"/>
  <c r="M30" i="3"/>
  <c r="M31" i="3" s="1"/>
  <c r="M32" i="3" s="1"/>
  <c r="O27" i="3"/>
  <c r="O29" i="3"/>
  <c r="C30" i="3"/>
  <c r="J30" i="3"/>
  <c r="O28" i="3"/>
  <c r="H30" i="3"/>
  <c r="D30" i="3"/>
  <c r="K30" i="3"/>
  <c r="L30" i="3"/>
  <c r="E30" i="3"/>
  <c r="O26" i="3"/>
  <c r="O25" i="3"/>
  <c r="O8" i="3"/>
  <c r="P8" i="3" s="1"/>
  <c r="Q8" i="3" s="1"/>
  <c r="J13" i="3"/>
  <c r="J14" i="3" s="1"/>
  <c r="J15" i="3" s="1"/>
  <c r="F13" i="3"/>
  <c r="F14" i="3" s="1"/>
  <c r="F15" i="3" s="1"/>
  <c r="O10" i="3"/>
  <c r="P10" i="3" s="1"/>
  <c r="Q10" i="3" s="1"/>
  <c r="E13" i="3"/>
  <c r="E14" i="3" s="1"/>
  <c r="E15" i="3" s="1"/>
  <c r="K13" i="3"/>
  <c r="K14" i="3" s="1"/>
  <c r="K15" i="3" s="1"/>
  <c r="G13" i="3"/>
  <c r="G14" i="3" s="1"/>
  <c r="G15" i="3" s="1"/>
  <c r="M13" i="3"/>
  <c r="M14" i="3" s="1"/>
  <c r="M15" i="3" s="1"/>
  <c r="D13" i="3"/>
  <c r="D14" i="3" s="1"/>
  <c r="D15" i="3" s="1"/>
  <c r="I13" i="3"/>
  <c r="I14" i="3" s="1"/>
  <c r="I15" i="3" s="1"/>
  <c r="N13" i="3"/>
  <c r="N14" i="3" s="1"/>
  <c r="N15" i="3" s="1"/>
  <c r="L13" i="3"/>
  <c r="L14" i="3" s="1"/>
  <c r="L15" i="3" s="1"/>
  <c r="H13" i="3"/>
  <c r="H14" i="3" s="1"/>
  <c r="H15" i="3" s="1"/>
  <c r="O9" i="3"/>
  <c r="P9" i="3" s="1"/>
  <c r="Q9" i="3" s="1"/>
  <c r="O11" i="3"/>
  <c r="P11" i="3" s="1"/>
  <c r="Q11" i="3" s="1"/>
  <c r="B28" i="2"/>
  <c r="G45" i="4" s="1"/>
  <c r="B33" i="2"/>
  <c r="B17" i="2"/>
  <c r="B13" i="2"/>
  <c r="G43" i="4" s="1"/>
  <c r="B10" i="2"/>
  <c r="G42" i="4" s="1"/>
  <c r="B7" i="2"/>
  <c r="G41" i="4" s="1"/>
  <c r="C35" i="1"/>
  <c r="B4" i="2" s="1"/>
  <c r="C6" i="4"/>
  <c r="L5" i="4"/>
  <c r="A11" i="4"/>
  <c r="G11" i="4"/>
  <c r="A12" i="4"/>
  <c r="G12" i="4"/>
  <c r="A13" i="4"/>
  <c r="G13" i="4"/>
  <c r="A14" i="4"/>
  <c r="G14" i="4"/>
  <c r="A15" i="4"/>
  <c r="G15" i="4"/>
  <c r="A16" i="4"/>
  <c r="G16" i="4"/>
  <c r="A17" i="4"/>
  <c r="G17" i="4"/>
  <c r="J22" i="4"/>
  <c r="N22" i="4"/>
  <c r="O22" i="4"/>
  <c r="P22" i="4"/>
  <c r="A29" i="4"/>
  <c r="G29" i="4"/>
  <c r="J23" i="4"/>
  <c r="N23" i="4"/>
  <c r="O23" i="4"/>
  <c r="P23" i="4"/>
  <c r="A30" i="4"/>
  <c r="G30" i="4"/>
  <c r="J24" i="4"/>
  <c r="N24" i="4"/>
  <c r="O24" i="4"/>
  <c r="P24" i="4"/>
  <c r="J25" i="4"/>
  <c r="N25" i="4"/>
  <c r="O25" i="4"/>
  <c r="P25" i="4"/>
  <c r="J26" i="4"/>
  <c r="N26" i="4"/>
  <c r="O26" i="4"/>
  <c r="P26" i="4"/>
  <c r="J28" i="4"/>
  <c r="N28" i="4"/>
  <c r="O28" i="4"/>
  <c r="P28" i="4"/>
  <c r="J29" i="4"/>
  <c r="N29" i="4"/>
  <c r="O29" i="4"/>
  <c r="P29" i="4"/>
  <c r="J30" i="4"/>
  <c r="N30" i="4"/>
  <c r="O30" i="4"/>
  <c r="P30" i="4"/>
  <c r="J31" i="4"/>
  <c r="N31" i="4"/>
  <c r="O31" i="4"/>
  <c r="P31" i="4"/>
  <c r="A33" i="4"/>
  <c r="G33" i="4"/>
  <c r="AD10" i="4" s="1"/>
  <c r="A34" i="4"/>
  <c r="G34" i="4"/>
  <c r="N36" i="4"/>
  <c r="AL15" i="4" s="1"/>
  <c r="O36" i="4"/>
  <c r="AN15" i="4" s="1"/>
  <c r="P36" i="4"/>
  <c r="AP15" i="4" s="1"/>
  <c r="M29" i="5"/>
  <c r="L29" i="5"/>
  <c r="K29" i="5"/>
  <c r="J29" i="5"/>
  <c r="I29" i="5"/>
  <c r="H29" i="5"/>
  <c r="G29" i="5"/>
  <c r="F29" i="5"/>
  <c r="E29" i="5"/>
  <c r="D29" i="5"/>
  <c r="C29" i="5"/>
  <c r="B29" i="5"/>
  <c r="M27" i="5"/>
  <c r="L27" i="5"/>
  <c r="K27" i="5"/>
  <c r="J27" i="5"/>
  <c r="I27" i="5"/>
  <c r="H27" i="5"/>
  <c r="G27" i="5"/>
  <c r="F27" i="5"/>
  <c r="E27" i="5"/>
  <c r="D27" i="5"/>
  <c r="C27" i="5"/>
  <c r="B27" i="5"/>
  <c r="T29" i="4"/>
  <c r="T27" i="4"/>
  <c r="O59" i="3"/>
  <c r="N41" i="4" s="1"/>
  <c r="O57" i="3"/>
  <c r="P57" i="3" s="1"/>
  <c r="N60" i="3"/>
  <c r="M30" i="5" s="1"/>
  <c r="M60" i="3"/>
  <c r="L30" i="5" s="1"/>
  <c r="L60" i="3"/>
  <c r="K30" i="5" s="1"/>
  <c r="K60" i="3"/>
  <c r="J30" i="5" s="1"/>
  <c r="J60" i="3"/>
  <c r="I30" i="5" s="1"/>
  <c r="I60" i="3"/>
  <c r="H30" i="5" s="1"/>
  <c r="H60" i="3"/>
  <c r="G30" i="5" s="1"/>
  <c r="G60" i="3"/>
  <c r="F30" i="5" s="1"/>
  <c r="F60" i="3"/>
  <c r="E30" i="5" s="1"/>
  <c r="E60" i="3"/>
  <c r="D30" i="5" s="1"/>
  <c r="D60" i="3"/>
  <c r="C30" i="5" s="1"/>
  <c r="N58" i="3"/>
  <c r="M58" i="3"/>
  <c r="L58" i="3"/>
  <c r="K58" i="3"/>
  <c r="J58" i="3"/>
  <c r="I58" i="3"/>
  <c r="H58" i="3"/>
  <c r="G58" i="3"/>
  <c r="F58" i="3"/>
  <c r="E58" i="3"/>
  <c r="D58" i="3"/>
  <c r="C60" i="3"/>
  <c r="B30" i="5" s="1"/>
  <c r="C58" i="3"/>
  <c r="C51" i="3"/>
  <c r="E51" i="3"/>
  <c r="D51" i="3"/>
  <c r="O22" i="3"/>
  <c r="O21" i="3"/>
  <c r="O5" i="3"/>
  <c r="P5" i="3" s="1"/>
  <c r="Q5" i="3" s="1"/>
  <c r="O4" i="3"/>
  <c r="O3" i="3"/>
  <c r="P3" i="3" s="1"/>
  <c r="Q3" i="3" s="1"/>
  <c r="F19" i="1"/>
  <c r="G19" i="1" s="1"/>
  <c r="F20" i="1"/>
  <c r="G20" i="1" s="1"/>
  <c r="F21" i="1"/>
  <c r="G21" i="1" s="1"/>
  <c r="F17" i="1"/>
  <c r="G17" i="1" s="1"/>
  <c r="F18" i="1"/>
  <c r="G18" i="1" s="1"/>
  <c r="F16" i="1"/>
  <c r="G16" i="1" s="1"/>
  <c r="F26" i="1"/>
  <c r="F25" i="1"/>
  <c r="G25" i="1" s="1"/>
  <c r="H25" i="1" s="1"/>
  <c r="F24" i="1"/>
  <c r="G24" i="1" s="1"/>
  <c r="F12" i="1"/>
  <c r="G12" i="1" s="1"/>
  <c r="H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B32" i="5" l="1"/>
  <c r="F12" i="7"/>
  <c r="H12" i="7" s="1"/>
  <c r="D13" i="7" s="1"/>
  <c r="G13" i="7" s="1"/>
  <c r="C32" i="5" s="1"/>
  <c r="D61" i="3"/>
  <c r="E28" i="5"/>
  <c r="E31" i="5" s="1"/>
  <c r="F61" i="3"/>
  <c r="L28" i="5"/>
  <c r="L31" i="5" s="1"/>
  <c r="M61" i="3"/>
  <c r="K28" i="5"/>
  <c r="K31" i="5" s="1"/>
  <c r="L61" i="3"/>
  <c r="B28" i="5"/>
  <c r="C61" i="3"/>
  <c r="I28" i="5"/>
  <c r="I31" i="5" s="1"/>
  <c r="J61" i="3"/>
  <c r="H28" i="5"/>
  <c r="H31" i="5" s="1"/>
  <c r="I61" i="3"/>
  <c r="G28" i="5"/>
  <c r="G31" i="5" s="1"/>
  <c r="H61" i="3"/>
  <c r="F28" i="5"/>
  <c r="F31" i="5" s="1"/>
  <c r="G61" i="3"/>
  <c r="J28" i="5"/>
  <c r="J31" i="5" s="1"/>
  <c r="K61" i="3"/>
  <c r="M28" i="5"/>
  <c r="M31" i="5" s="1"/>
  <c r="N61" i="3"/>
  <c r="D28" i="5"/>
  <c r="D31" i="5" s="1"/>
  <c r="E61" i="3"/>
  <c r="F12" i="8"/>
  <c r="G14" i="8"/>
  <c r="E15" i="8"/>
  <c r="C15" i="8"/>
  <c r="B16" i="8"/>
  <c r="E15" i="7"/>
  <c r="C15" i="7"/>
  <c r="B16" i="7"/>
  <c r="N39" i="4"/>
  <c r="N29" i="5"/>
  <c r="G6" i="1"/>
  <c r="N47" i="4"/>
  <c r="AL18" i="4" s="1"/>
  <c r="I24" i="5"/>
  <c r="D24" i="5"/>
  <c r="J24" i="5"/>
  <c r="K24" i="5"/>
  <c r="M24" i="5"/>
  <c r="F24" i="5"/>
  <c r="G24" i="5"/>
  <c r="H24" i="5"/>
  <c r="L24" i="5"/>
  <c r="E24" i="5"/>
  <c r="H16" i="5"/>
  <c r="B16" i="5"/>
  <c r="I16" i="5"/>
  <c r="C16" i="5"/>
  <c r="K16" i="5"/>
  <c r="L16" i="5"/>
  <c r="C15" i="5"/>
  <c r="J16" i="5"/>
  <c r="M16" i="5"/>
  <c r="E16" i="5"/>
  <c r="E15" i="5"/>
  <c r="F16" i="5"/>
  <c r="D15" i="5"/>
  <c r="G16" i="5"/>
  <c r="D16" i="5"/>
  <c r="F15" i="5"/>
  <c r="G15" i="5"/>
  <c r="J15" i="5"/>
  <c r="H15" i="5"/>
  <c r="I15" i="5"/>
  <c r="K15" i="5"/>
  <c r="L15" i="5"/>
  <c r="M15" i="5"/>
  <c r="B15" i="5"/>
  <c r="P20" i="4"/>
  <c r="O20" i="4"/>
  <c r="G28" i="4"/>
  <c r="B20" i="5" s="1"/>
  <c r="N20" i="5" s="1"/>
  <c r="H31" i="3"/>
  <c r="H32" i="3" s="1"/>
  <c r="D31" i="3"/>
  <c r="D32" i="3" s="1"/>
  <c r="K31" i="3"/>
  <c r="K32" i="3" s="1"/>
  <c r="L31" i="3"/>
  <c r="L32" i="3" s="1"/>
  <c r="E31" i="3"/>
  <c r="E32" i="3" s="1"/>
  <c r="J31" i="3"/>
  <c r="J32" i="3" s="1"/>
  <c r="C31" i="3"/>
  <c r="C32" i="3" s="1"/>
  <c r="O23" i="3"/>
  <c r="N12" i="4" s="1"/>
  <c r="O30" i="3"/>
  <c r="N17" i="4" s="1"/>
  <c r="P4" i="3"/>
  <c r="O6" i="3"/>
  <c r="N11" i="4" s="1"/>
  <c r="O12" i="3"/>
  <c r="P12" i="3" s="1"/>
  <c r="Q12" i="3" s="1"/>
  <c r="B22" i="2"/>
  <c r="E33" i="2"/>
  <c r="N20" i="4"/>
  <c r="G10" i="4"/>
  <c r="L26" i="5"/>
  <c r="G26" i="5"/>
  <c r="C26" i="5"/>
  <c r="B26" i="5"/>
  <c r="K26" i="5"/>
  <c r="N14" i="5"/>
  <c r="J26" i="5"/>
  <c r="H26" i="5"/>
  <c r="I26" i="5"/>
  <c r="F26" i="5"/>
  <c r="N13" i="5"/>
  <c r="E26" i="5"/>
  <c r="M26" i="5"/>
  <c r="B22" i="5"/>
  <c r="N22" i="5" s="1"/>
  <c r="D26" i="5"/>
  <c r="O58" i="3"/>
  <c r="N40" i="4" s="1"/>
  <c r="C28" i="5"/>
  <c r="B31" i="5"/>
  <c r="N30" i="5"/>
  <c r="N27" i="5"/>
  <c r="O60" i="3"/>
  <c r="N42" i="4" s="1"/>
  <c r="H20" i="1"/>
  <c r="H7" i="1"/>
  <c r="G26" i="1"/>
  <c r="H9" i="1"/>
  <c r="H17" i="1"/>
  <c r="H10" i="1"/>
  <c r="H19" i="1"/>
  <c r="H11" i="1"/>
  <c r="H8" i="1"/>
  <c r="H21" i="1"/>
  <c r="H24" i="1"/>
  <c r="H16" i="1"/>
  <c r="H18" i="1"/>
  <c r="AN13" i="4" l="1"/>
  <c r="N28" i="5"/>
  <c r="AL13" i="4"/>
  <c r="N38" i="4"/>
  <c r="H12" i="8"/>
  <c r="D13" i="8" s="1"/>
  <c r="O61" i="3"/>
  <c r="P61" i="3" s="1"/>
  <c r="Q61" i="3" s="1"/>
  <c r="E16" i="8"/>
  <c r="B17" i="8"/>
  <c r="C16" i="8"/>
  <c r="F14" i="8"/>
  <c r="H14" i="8" s="1"/>
  <c r="D15" i="8" s="1"/>
  <c r="F13" i="7"/>
  <c r="E16" i="7"/>
  <c r="C16" i="7"/>
  <c r="B17" i="7"/>
  <c r="H6" i="1"/>
  <c r="O47" i="4"/>
  <c r="V10" i="4" s="1"/>
  <c r="B35" i="2"/>
  <c r="C35" i="2" s="1"/>
  <c r="G40" i="4"/>
  <c r="AP13" i="4"/>
  <c r="N15" i="5"/>
  <c r="I17" i="5"/>
  <c r="B18" i="5"/>
  <c r="O31" i="3"/>
  <c r="O32" i="3" s="1"/>
  <c r="Q23" i="3"/>
  <c r="P12" i="4" s="1"/>
  <c r="P23" i="3"/>
  <c r="O12" i="4" s="1"/>
  <c r="Q30" i="3"/>
  <c r="P17" i="4" s="1"/>
  <c r="P30" i="3"/>
  <c r="O17" i="4" s="1"/>
  <c r="Q4" i="3"/>
  <c r="Q6" i="3" s="1"/>
  <c r="P11" i="4" s="1"/>
  <c r="P6" i="3"/>
  <c r="O11" i="4" s="1"/>
  <c r="C13" i="3"/>
  <c r="C24" i="5" s="1"/>
  <c r="O13" i="3"/>
  <c r="AL16" i="4"/>
  <c r="N9" i="4"/>
  <c r="Q57" i="3"/>
  <c r="P39" i="4" s="1"/>
  <c r="O39" i="4"/>
  <c r="I34" i="5"/>
  <c r="N16" i="5"/>
  <c r="U10" i="4"/>
  <c r="C34" i="5"/>
  <c r="G17" i="5"/>
  <c r="M17" i="5"/>
  <c r="C17" i="5"/>
  <c r="H17" i="5"/>
  <c r="E34" i="5"/>
  <c r="J17" i="5"/>
  <c r="L17" i="5"/>
  <c r="E17" i="5"/>
  <c r="M34" i="5"/>
  <c r="F17" i="5"/>
  <c r="J34" i="5"/>
  <c r="F34" i="5"/>
  <c r="K34" i="5"/>
  <c r="L34" i="5"/>
  <c r="B17" i="5"/>
  <c r="G34" i="5"/>
  <c r="H34" i="5"/>
  <c r="D17" i="5"/>
  <c r="D34" i="5"/>
  <c r="K17" i="5"/>
  <c r="N26" i="5"/>
  <c r="AD15" i="4"/>
  <c r="B12" i="5" s="1"/>
  <c r="N12" i="5" s="1"/>
  <c r="H25" i="5"/>
  <c r="C25" i="5"/>
  <c r="D25" i="5"/>
  <c r="G25" i="5"/>
  <c r="I25" i="5"/>
  <c r="K25" i="5"/>
  <c r="L25" i="5"/>
  <c r="F25" i="5"/>
  <c r="J25" i="5"/>
  <c r="B25" i="5"/>
  <c r="M25" i="5"/>
  <c r="E25" i="5"/>
  <c r="C31" i="5"/>
  <c r="P59" i="3"/>
  <c r="O41" i="4" s="1"/>
  <c r="P60" i="3"/>
  <c r="O42" i="4" s="1"/>
  <c r="P58" i="3"/>
  <c r="O40" i="4" s="1"/>
  <c r="H26" i="1"/>
  <c r="U27" i="4" l="1"/>
  <c r="AD14" i="4"/>
  <c r="B11" i="5" s="1"/>
  <c r="B34" i="5" s="1"/>
  <c r="G53" i="4"/>
  <c r="O38" i="4"/>
  <c r="G15" i="8"/>
  <c r="E17" i="8"/>
  <c r="B18" i="8"/>
  <c r="C17" i="8"/>
  <c r="H13" i="7"/>
  <c r="D14" i="7" s="1"/>
  <c r="G14" i="7" s="1"/>
  <c r="D32" i="5" s="1"/>
  <c r="E17" i="7"/>
  <c r="C17" i="7"/>
  <c r="B18" i="7"/>
  <c r="O9" i="4"/>
  <c r="AN9" i="4" s="1"/>
  <c r="AN10" i="4" s="1"/>
  <c r="P47" i="4"/>
  <c r="W10" i="4" s="1"/>
  <c r="AN18" i="4"/>
  <c r="N18" i="5"/>
  <c r="B36" i="2"/>
  <c r="C14" i="3"/>
  <c r="C15" i="3" s="1"/>
  <c r="B24" i="5"/>
  <c r="N24" i="5" s="1"/>
  <c r="P9" i="4"/>
  <c r="W27" i="4" s="1"/>
  <c r="O14" i="3"/>
  <c r="O15" i="3" s="1"/>
  <c r="N16" i="4"/>
  <c r="Q31" i="3"/>
  <c r="Q32" i="3" s="1"/>
  <c r="P31" i="3"/>
  <c r="P32" i="3" s="1"/>
  <c r="Q13" i="3"/>
  <c r="P13" i="3"/>
  <c r="AL9" i="4"/>
  <c r="AL10" i="4" s="1"/>
  <c r="U43" i="4"/>
  <c r="AN16" i="4"/>
  <c r="N17" i="5"/>
  <c r="N25" i="5"/>
  <c r="N31" i="5"/>
  <c r="Q59" i="3"/>
  <c r="P41" i="4" s="1"/>
  <c r="Q60" i="3"/>
  <c r="P42" i="4" s="1"/>
  <c r="Q58" i="3"/>
  <c r="P40" i="4" s="1"/>
  <c r="I9" i="1"/>
  <c r="N11" i="5" l="1"/>
  <c r="P38" i="4"/>
  <c r="E18" i="8"/>
  <c r="C18" i="8"/>
  <c r="B19" i="8"/>
  <c r="F15" i="8"/>
  <c r="F14" i="7"/>
  <c r="E18" i="7"/>
  <c r="B19" i="7"/>
  <c r="C18" i="7"/>
  <c r="V27" i="4"/>
  <c r="V43" i="4"/>
  <c r="AQ13" i="4"/>
  <c r="AQ15" i="4"/>
  <c r="AO15" i="4"/>
  <c r="AM15" i="4"/>
  <c r="AO16" i="4"/>
  <c r="AM16" i="4"/>
  <c r="AM13" i="4"/>
  <c r="AO13" i="4"/>
  <c r="AM18" i="4"/>
  <c r="AO18" i="4"/>
  <c r="AP18" i="4"/>
  <c r="AQ18" i="4" s="1"/>
  <c r="AP9" i="4"/>
  <c r="AP10" i="4" s="1"/>
  <c r="W43" i="4"/>
  <c r="Q14" i="3"/>
  <c r="Q15" i="3" s="1"/>
  <c r="P16" i="4"/>
  <c r="N14" i="4"/>
  <c r="P14" i="3"/>
  <c r="P15" i="3" s="1"/>
  <c r="O16" i="4"/>
  <c r="AP16" i="4"/>
  <c r="AQ16" i="4" s="1"/>
  <c r="N34" i="5"/>
  <c r="I10" i="1"/>
  <c r="I18" i="1"/>
  <c r="I17" i="1"/>
  <c r="I26" i="1"/>
  <c r="I12" i="1"/>
  <c r="I24" i="1"/>
  <c r="I25" i="1"/>
  <c r="U29" i="4" l="1"/>
  <c r="U30" i="4" s="1"/>
  <c r="AD11" i="4" s="1"/>
  <c r="H15" i="8"/>
  <c r="D16" i="8" s="1"/>
  <c r="E19" i="8"/>
  <c r="B20" i="8"/>
  <c r="C19" i="8"/>
  <c r="G16" i="8"/>
  <c r="H14" i="7"/>
  <c r="D15" i="7" s="1"/>
  <c r="G15" i="7" s="1"/>
  <c r="E32" i="5" s="1"/>
  <c r="E19" i="7"/>
  <c r="C19" i="7"/>
  <c r="B20" i="7"/>
  <c r="P14" i="4"/>
  <c r="W29" i="4" s="1"/>
  <c r="W30" i="4" s="1"/>
  <c r="AL11" i="4"/>
  <c r="AM11" i="4" s="1"/>
  <c r="U44" i="4"/>
  <c r="N19" i="4"/>
  <c r="N35" i="4" s="1"/>
  <c r="N44" i="4" s="1"/>
  <c r="O14" i="4"/>
  <c r="V29" i="4" s="1"/>
  <c r="V30" i="4" s="1"/>
  <c r="I6" i="1"/>
  <c r="I11" i="1"/>
  <c r="I20" i="1"/>
  <c r="I8" i="1"/>
  <c r="I19" i="1"/>
  <c r="I7" i="1"/>
  <c r="U45" i="4" l="1"/>
  <c r="U46" i="4" s="1"/>
  <c r="U47" i="4" s="1"/>
  <c r="AE11" i="4"/>
  <c r="AF11" i="4"/>
  <c r="F16" i="8"/>
  <c r="E20" i="8"/>
  <c r="B21" i="8"/>
  <c r="C20" i="8"/>
  <c r="F15" i="7"/>
  <c r="E20" i="7"/>
  <c r="C20" i="7"/>
  <c r="B21" i="7"/>
  <c r="W44" i="4"/>
  <c r="AP11" i="4"/>
  <c r="AQ11" i="4" s="1"/>
  <c r="P19" i="4"/>
  <c r="P35" i="4" s="1"/>
  <c r="P44" i="4" s="1"/>
  <c r="AL12" i="4"/>
  <c r="AM12" i="4" s="1"/>
  <c r="AN11" i="4"/>
  <c r="AO11" i="4" s="1"/>
  <c r="O19" i="4"/>
  <c r="O35" i="4" s="1"/>
  <c r="O44" i="4" s="1"/>
  <c r="V44" i="4"/>
  <c r="V45" i="4" s="1"/>
  <c r="I16" i="1"/>
  <c r="I21" i="1"/>
  <c r="W45" i="4" l="1"/>
  <c r="W46" i="4" s="1"/>
  <c r="W47" i="4" s="1"/>
  <c r="H16" i="8"/>
  <c r="D17" i="8" s="1"/>
  <c r="C21" i="8"/>
  <c r="E21" i="8"/>
  <c r="B22" i="8"/>
  <c r="G17" i="8"/>
  <c r="H15" i="7"/>
  <c r="D16" i="7" s="1"/>
  <c r="G16" i="7" s="1"/>
  <c r="F32" i="5" s="1"/>
  <c r="E21" i="7"/>
  <c r="B22" i="7"/>
  <c r="C21" i="7"/>
  <c r="AN12" i="4"/>
  <c r="AO12" i="4" s="1"/>
  <c r="AP12" i="4"/>
  <c r="AQ12" i="4" s="1"/>
  <c r="AL14" i="4"/>
  <c r="AM14" i="4" s="1"/>
  <c r="V46" i="4"/>
  <c r="V47" i="4" s="1"/>
  <c r="F17" i="8" l="1"/>
  <c r="G18" i="8"/>
  <c r="F18" i="8" s="1"/>
  <c r="H18" i="8" s="1"/>
  <c r="D19" i="8" s="1"/>
  <c r="E22" i="8"/>
  <c r="C22" i="8"/>
  <c r="B23" i="8"/>
  <c r="F16" i="7"/>
  <c r="E22" i="7"/>
  <c r="B23" i="7"/>
  <c r="C22" i="7"/>
  <c r="AN14" i="4"/>
  <c r="AO14" i="4" s="1"/>
  <c r="AP14" i="4"/>
  <c r="AQ14" i="4" s="1"/>
  <c r="AL17" i="4"/>
  <c r="AM17" i="4" s="1"/>
  <c r="H17" i="8" l="1"/>
  <c r="D18" i="8" s="1"/>
  <c r="G19" i="8"/>
  <c r="F19" i="8" s="1"/>
  <c r="H19" i="8" s="1"/>
  <c r="D20" i="8" s="1"/>
  <c r="E23" i="8"/>
  <c r="B24" i="8"/>
  <c r="C23" i="8"/>
  <c r="H16" i="7"/>
  <c r="D17" i="7" s="1"/>
  <c r="G17" i="7" s="1"/>
  <c r="E23" i="7"/>
  <c r="C23" i="7"/>
  <c r="B24" i="7"/>
  <c r="AP17" i="4"/>
  <c r="AQ17" i="4" s="1"/>
  <c r="AN17" i="4"/>
  <c r="AO17" i="4" s="1"/>
  <c r="AL19" i="4"/>
  <c r="AM19" i="4" s="1"/>
  <c r="F17" i="7" l="1"/>
  <c r="H17" i="7" s="1"/>
  <c r="D18" i="7" s="1"/>
  <c r="G18" i="7" s="1"/>
  <c r="G32" i="5"/>
  <c r="G20" i="8"/>
  <c r="F20" i="8" s="1"/>
  <c r="E24" i="8"/>
  <c r="C24" i="8"/>
  <c r="B25" i="8"/>
  <c r="E24" i="7"/>
  <c r="C24" i="7"/>
  <c r="B25" i="7"/>
  <c r="AP19" i="4"/>
  <c r="AQ19" i="4" s="1"/>
  <c r="AN19" i="4"/>
  <c r="AO19" i="4" s="1"/>
  <c r="F18" i="7" l="1"/>
  <c r="H18" i="7" s="1"/>
  <c r="D19" i="7" s="1"/>
  <c r="G19" i="7" s="1"/>
  <c r="H32" i="5"/>
  <c r="H20" i="8"/>
  <c r="D21" i="8" s="1"/>
  <c r="G21" i="8"/>
  <c r="F21" i="8" s="1"/>
  <c r="H21" i="8" s="1"/>
  <c r="D22" i="8" s="1"/>
  <c r="E25" i="8"/>
  <c r="C25" i="8"/>
  <c r="B26" i="8"/>
  <c r="E25" i="7"/>
  <c r="C25" i="7"/>
  <c r="B26" i="7"/>
  <c r="F19" i="7" l="1"/>
  <c r="H19" i="7" s="1"/>
  <c r="D20" i="7" s="1"/>
  <c r="G20" i="7" s="1"/>
  <c r="I32" i="5"/>
  <c r="G22" i="8"/>
  <c r="F22" i="8" s="1"/>
  <c r="H22" i="8" s="1"/>
  <c r="D23" i="8" s="1"/>
  <c r="E26" i="8"/>
  <c r="C26" i="8"/>
  <c r="B27" i="8"/>
  <c r="E26" i="7"/>
  <c r="B27" i="7"/>
  <c r="C26" i="7"/>
  <c r="F20" i="7" l="1"/>
  <c r="H20" i="7" s="1"/>
  <c r="D21" i="7" s="1"/>
  <c r="G21" i="7" s="1"/>
  <c r="J32" i="5"/>
  <c r="H23" i="8"/>
  <c r="D24" i="8" s="1"/>
  <c r="G23" i="8"/>
  <c r="E27" i="8"/>
  <c r="C27" i="8"/>
  <c r="B28" i="8"/>
  <c r="E27" i="7"/>
  <c r="B28" i="7"/>
  <c r="C27" i="7"/>
  <c r="AD9" i="4"/>
  <c r="F21" i="7" l="1"/>
  <c r="H21" i="7" s="1"/>
  <c r="D22" i="7" s="1"/>
  <c r="G22" i="7" s="1"/>
  <c r="K32" i="5"/>
  <c r="F23" i="8"/>
  <c r="G31" i="2" s="1"/>
  <c r="H31" i="2"/>
  <c r="H24" i="8"/>
  <c r="D25" i="8" s="1"/>
  <c r="G24" i="8"/>
  <c r="E28" i="8"/>
  <c r="C28" i="8"/>
  <c r="B29" i="8"/>
  <c r="E28" i="7"/>
  <c r="B29" i="7"/>
  <c r="C28" i="7"/>
  <c r="G36" i="4"/>
  <c r="B19" i="5"/>
  <c r="B21" i="5" s="1"/>
  <c r="F22" i="7" l="1"/>
  <c r="H22" i="7" s="1"/>
  <c r="D23" i="7" s="1"/>
  <c r="G23" i="7" s="1"/>
  <c r="M32" i="5" s="1"/>
  <c r="L32" i="5"/>
  <c r="F24" i="8"/>
  <c r="E29" i="8"/>
  <c r="C29" i="8"/>
  <c r="B30" i="8"/>
  <c r="G25" i="8"/>
  <c r="F25" i="8" s="1"/>
  <c r="H25" i="8" s="1"/>
  <c r="D26" i="8" s="1"/>
  <c r="E29" i="7"/>
  <c r="B30" i="7"/>
  <c r="C29" i="7"/>
  <c r="N19" i="5"/>
  <c r="H30" i="2" l="1"/>
  <c r="H33" i="2" s="1"/>
  <c r="N45" i="4" s="1"/>
  <c r="U48" i="4" s="1"/>
  <c r="U49" i="4" s="1"/>
  <c r="F23" i="7"/>
  <c r="G30" i="2" s="1"/>
  <c r="G33" i="2" s="1"/>
  <c r="E30" i="8"/>
  <c r="C30" i="8"/>
  <c r="B31" i="8"/>
  <c r="G26" i="8"/>
  <c r="H23" i="7"/>
  <c r="D24" i="7" s="1"/>
  <c r="G24" i="7" s="1"/>
  <c r="E30" i="7"/>
  <c r="B31" i="7"/>
  <c r="C30" i="7"/>
  <c r="N21" i="5"/>
  <c r="AL20" i="4" l="1"/>
  <c r="AL21" i="4" s="1"/>
  <c r="N49" i="4"/>
  <c r="N50" i="4" s="1"/>
  <c r="N53" i="4" s="1"/>
  <c r="U9" i="4" s="1"/>
  <c r="U11" i="4" s="1"/>
  <c r="N32" i="5"/>
  <c r="F26" i="8"/>
  <c r="E31" i="8"/>
  <c r="B32" i="8"/>
  <c r="C31" i="8"/>
  <c r="G27" i="8"/>
  <c r="F27" i="8" s="1"/>
  <c r="H27" i="8" s="1"/>
  <c r="D28" i="8" s="1"/>
  <c r="F24" i="7"/>
  <c r="U51" i="4"/>
  <c r="U12" i="4"/>
  <c r="AD12" i="4" s="1"/>
  <c r="AD13" i="4" s="1"/>
  <c r="M23" i="5"/>
  <c r="M33" i="5" s="1"/>
  <c r="M36" i="5" s="1"/>
  <c r="H23" i="5"/>
  <c r="H33" i="5" s="1"/>
  <c r="H36" i="5" s="1"/>
  <c r="I23" i="5"/>
  <c r="I33" i="5" s="1"/>
  <c r="I36" i="5" s="1"/>
  <c r="L23" i="5"/>
  <c r="L33" i="5" s="1"/>
  <c r="L36" i="5" s="1"/>
  <c r="F23" i="5"/>
  <c r="F33" i="5" s="1"/>
  <c r="F36" i="5" s="1"/>
  <c r="K23" i="5"/>
  <c r="K33" i="5" s="1"/>
  <c r="K36" i="5" s="1"/>
  <c r="G23" i="5"/>
  <c r="G33" i="5" s="1"/>
  <c r="G36" i="5" s="1"/>
  <c r="J23" i="5"/>
  <c r="J33" i="5" s="1"/>
  <c r="J36" i="5" s="1"/>
  <c r="C23" i="5"/>
  <c r="C33" i="5" s="1"/>
  <c r="C36" i="5" s="1"/>
  <c r="B23" i="5"/>
  <c r="D23" i="5"/>
  <c r="D33" i="5" s="1"/>
  <c r="D36" i="5" s="1"/>
  <c r="E23" i="5"/>
  <c r="E33" i="5" s="1"/>
  <c r="E36" i="5" s="1"/>
  <c r="E31" i="7"/>
  <c r="C31" i="7"/>
  <c r="B32" i="7"/>
  <c r="U50" i="4" l="1"/>
  <c r="AM20" i="4"/>
  <c r="H26" i="8"/>
  <c r="D27" i="8" s="1"/>
  <c r="G28" i="8"/>
  <c r="F28" i="8" s="1"/>
  <c r="H28" i="8" s="1"/>
  <c r="D29" i="8" s="1"/>
  <c r="E32" i="8"/>
  <c r="C32" i="8"/>
  <c r="B33" i="8"/>
  <c r="H24" i="7"/>
  <c r="D25" i="7" s="1"/>
  <c r="G25" i="7" s="1"/>
  <c r="N23" i="5"/>
  <c r="B33" i="5"/>
  <c r="AD18" i="4"/>
  <c r="AD19" i="4" s="1"/>
  <c r="AD20" i="4" s="1"/>
  <c r="AD21" i="4" s="1"/>
  <c r="U13" i="4"/>
  <c r="AM21" i="4"/>
  <c r="AL22" i="4"/>
  <c r="E32" i="7"/>
  <c r="C32" i="7"/>
  <c r="B33" i="7"/>
  <c r="H29" i="8" l="1"/>
  <c r="D30" i="8" s="1"/>
  <c r="G29" i="8"/>
  <c r="F29" i="8" s="1"/>
  <c r="E33" i="8"/>
  <c r="C33" i="8"/>
  <c r="B34" i="8"/>
  <c r="F25" i="7"/>
  <c r="AM22" i="4"/>
  <c r="AL23" i="4"/>
  <c r="N33" i="5"/>
  <c r="B36" i="5"/>
  <c r="B37" i="5" s="1"/>
  <c r="E33" i="7"/>
  <c r="C33" i="7"/>
  <c r="B34" i="7"/>
  <c r="H30" i="8" l="1"/>
  <c r="D31" i="8" s="1"/>
  <c r="G30" i="8"/>
  <c r="F30" i="8" s="1"/>
  <c r="E34" i="8"/>
  <c r="B35" i="8"/>
  <c r="C34" i="8"/>
  <c r="H25" i="7"/>
  <c r="D26" i="7" s="1"/>
  <c r="G26" i="7" s="1"/>
  <c r="AM23" i="4"/>
  <c r="AL24" i="4"/>
  <c r="AM24" i="4" s="1"/>
  <c r="C35" i="5"/>
  <c r="C37" i="5" s="1"/>
  <c r="E34" i="7"/>
  <c r="B35" i="7"/>
  <c r="C34" i="7"/>
  <c r="G31" i="8" l="1"/>
  <c r="F31" i="8" s="1"/>
  <c r="H31" i="8" s="1"/>
  <c r="D32" i="8" s="1"/>
  <c r="E35" i="8"/>
  <c r="C35" i="8"/>
  <c r="B36" i="8"/>
  <c r="F26" i="7"/>
  <c r="D35" i="5"/>
  <c r="D37" i="5" s="1"/>
  <c r="E35" i="7"/>
  <c r="B36" i="7"/>
  <c r="C35" i="7"/>
  <c r="G32" i="8" l="1"/>
  <c r="F32" i="8" s="1"/>
  <c r="H32" i="8" s="1"/>
  <c r="D33" i="8" s="1"/>
  <c r="E36" i="8"/>
  <c r="C36" i="8"/>
  <c r="B37" i="8"/>
  <c r="H26" i="7"/>
  <c r="D27" i="7" s="1"/>
  <c r="G27" i="7" s="1"/>
  <c r="E35" i="5"/>
  <c r="E37" i="5" s="1"/>
  <c r="E36" i="7"/>
  <c r="B37" i="7"/>
  <c r="C36" i="7"/>
  <c r="G33" i="8" l="1"/>
  <c r="F33" i="8" s="1"/>
  <c r="H33" i="8" s="1"/>
  <c r="D34" i="8" s="1"/>
  <c r="E37" i="8"/>
  <c r="C37" i="8"/>
  <c r="B38" i="8"/>
  <c r="F27" i="7"/>
  <c r="F35" i="5"/>
  <c r="F37" i="5" s="1"/>
  <c r="B38" i="7"/>
  <c r="C37" i="7"/>
  <c r="E37" i="7"/>
  <c r="G34" i="8" l="1"/>
  <c r="F34" i="8" s="1"/>
  <c r="H34" i="8" s="1"/>
  <c r="D35" i="8" s="1"/>
  <c r="E38" i="8"/>
  <c r="C38" i="8"/>
  <c r="B39" i="8"/>
  <c r="H27" i="7"/>
  <c r="D28" i="7" s="1"/>
  <c r="G28" i="7" s="1"/>
  <c r="G35" i="5"/>
  <c r="G37" i="5" s="1"/>
  <c r="E38" i="7"/>
  <c r="C38" i="7"/>
  <c r="B39" i="7"/>
  <c r="G35" i="8" l="1"/>
  <c r="E39" i="8"/>
  <c r="C39" i="8"/>
  <c r="B40" i="8"/>
  <c r="H35" i="5"/>
  <c r="H37" i="5" s="1"/>
  <c r="F28" i="7"/>
  <c r="E39" i="7"/>
  <c r="C39" i="7"/>
  <c r="B40" i="7"/>
  <c r="F35" i="8" l="1"/>
  <c r="J31" i="2"/>
  <c r="G36" i="8"/>
  <c r="E40" i="8"/>
  <c r="C40" i="8"/>
  <c r="B41" i="8"/>
  <c r="I35" i="5"/>
  <c r="I37" i="5" s="1"/>
  <c r="H28" i="7"/>
  <c r="D29" i="7" s="1"/>
  <c r="G29" i="7" s="1"/>
  <c r="F29" i="7" s="1"/>
  <c r="H29" i="7" s="1"/>
  <c r="D30" i="7" s="1"/>
  <c r="G30" i="7" s="1"/>
  <c r="F30" i="7" s="1"/>
  <c r="H30" i="7" s="1"/>
  <c r="D31" i="7" s="1"/>
  <c r="G31" i="7" s="1"/>
  <c r="F31" i="7" s="1"/>
  <c r="H31" i="7" s="1"/>
  <c r="D32" i="7" s="1"/>
  <c r="G32" i="7" s="1"/>
  <c r="F32" i="7" s="1"/>
  <c r="H32" i="7" s="1"/>
  <c r="D33" i="7" s="1"/>
  <c r="G33" i="7" s="1"/>
  <c r="F33" i="7" s="1"/>
  <c r="H33" i="7" s="1"/>
  <c r="D34" i="7" s="1"/>
  <c r="G34" i="7" s="1"/>
  <c r="F34" i="7" s="1"/>
  <c r="H34" i="7" s="1"/>
  <c r="D35" i="7" s="1"/>
  <c r="G35" i="7" s="1"/>
  <c r="E40" i="7"/>
  <c r="B41" i="7"/>
  <c r="C40" i="7"/>
  <c r="H35" i="8" l="1"/>
  <c r="D36" i="8" s="1"/>
  <c r="I31" i="2"/>
  <c r="F36" i="8"/>
  <c r="G37" i="8"/>
  <c r="F37" i="8" s="1"/>
  <c r="H37" i="8" s="1"/>
  <c r="D38" i="8" s="1"/>
  <c r="E41" i="8"/>
  <c r="C41" i="8"/>
  <c r="B42" i="8"/>
  <c r="F35" i="7"/>
  <c r="J30" i="2"/>
  <c r="J33" i="2" s="1"/>
  <c r="O45" i="4" s="1"/>
  <c r="V48" i="4" s="1"/>
  <c r="V49" i="4" s="1"/>
  <c r="J35" i="5"/>
  <c r="J37" i="5" s="1"/>
  <c r="E41" i="7"/>
  <c r="B42" i="7"/>
  <c r="C41" i="7"/>
  <c r="H36" i="8" l="1"/>
  <c r="D37" i="8" s="1"/>
  <c r="G38" i="8"/>
  <c r="E42" i="8"/>
  <c r="C42" i="8"/>
  <c r="B43" i="8"/>
  <c r="H35" i="7"/>
  <c r="D36" i="7" s="1"/>
  <c r="G36" i="7" s="1"/>
  <c r="I30" i="2"/>
  <c r="I33" i="2" s="1"/>
  <c r="V12" i="4" s="1"/>
  <c r="AE12" i="4" s="1"/>
  <c r="AE13" i="4" s="1"/>
  <c r="K35" i="5"/>
  <c r="K37" i="5" s="1"/>
  <c r="AN20" i="4"/>
  <c r="O49" i="4"/>
  <c r="C42" i="7"/>
  <c r="B43" i="7"/>
  <c r="E42" i="7"/>
  <c r="F38" i="8" l="1"/>
  <c r="H39" i="8"/>
  <c r="D40" i="8" s="1"/>
  <c r="G39" i="8"/>
  <c r="F39" i="8" s="1"/>
  <c r="E43" i="8"/>
  <c r="B44" i="8"/>
  <c r="C43" i="8"/>
  <c r="L35" i="5"/>
  <c r="L37" i="5" s="1"/>
  <c r="F36" i="7"/>
  <c r="V51" i="4"/>
  <c r="AO20" i="4"/>
  <c r="AN21" i="4"/>
  <c r="V50" i="4"/>
  <c r="O50" i="4"/>
  <c r="O53" i="4" s="1"/>
  <c r="V9" i="4" s="1"/>
  <c r="V11" i="4" s="1"/>
  <c r="C43" i="7"/>
  <c r="E43" i="7"/>
  <c r="B44" i="7"/>
  <c r="H38" i="8" l="1"/>
  <c r="D39" i="8" s="1"/>
  <c r="G40" i="8"/>
  <c r="F40" i="8" s="1"/>
  <c r="H40" i="8" s="1"/>
  <c r="D41" i="8" s="1"/>
  <c r="E44" i="8"/>
  <c r="C44" i="8"/>
  <c r="B45" i="8"/>
  <c r="V13" i="4"/>
  <c r="AE18" i="4"/>
  <c r="AE19" i="4" s="1"/>
  <c r="AE20" i="4" s="1"/>
  <c r="AE21" i="4" s="1"/>
  <c r="H36" i="7"/>
  <c r="D37" i="7" s="1"/>
  <c r="G37" i="7" s="1"/>
  <c r="M35" i="5"/>
  <c r="M37" i="5" s="1"/>
  <c r="AO21" i="4"/>
  <c r="AN22" i="4"/>
  <c r="E44" i="7"/>
  <c r="C44" i="7"/>
  <c r="B45" i="7"/>
  <c r="H41" i="8" l="1"/>
  <c r="D42" i="8" s="1"/>
  <c r="G41" i="8"/>
  <c r="F41" i="8" s="1"/>
  <c r="E45" i="8"/>
  <c r="C45" i="8"/>
  <c r="B46" i="8"/>
  <c r="AO22" i="4"/>
  <c r="AN23" i="4"/>
  <c r="F37" i="7"/>
  <c r="E45" i="7"/>
  <c r="C45" i="7"/>
  <c r="B46" i="7"/>
  <c r="G42" i="8" l="1"/>
  <c r="E46" i="8"/>
  <c r="C46" i="8"/>
  <c r="B47" i="8"/>
  <c r="H37" i="7"/>
  <c r="D38" i="7" s="1"/>
  <c r="G38" i="7" s="1"/>
  <c r="AO23" i="4"/>
  <c r="AN24" i="4"/>
  <c r="AO24" i="4" s="1"/>
  <c r="E46" i="7"/>
  <c r="B47" i="7"/>
  <c r="C46" i="7"/>
  <c r="F42" i="8" l="1"/>
  <c r="G43" i="8"/>
  <c r="F43" i="8" s="1"/>
  <c r="H43" i="8" s="1"/>
  <c r="D44" i="8" s="1"/>
  <c r="E47" i="8"/>
  <c r="C47" i="8"/>
  <c r="B48" i="8"/>
  <c r="F38" i="7"/>
  <c r="E47" i="7"/>
  <c r="B48" i="7"/>
  <c r="C47" i="7"/>
  <c r="H42" i="8" l="1"/>
  <c r="D43" i="8" s="1"/>
  <c r="G44" i="8"/>
  <c r="E48" i="8"/>
  <c r="C48" i="8"/>
  <c r="B49" i="8"/>
  <c r="H38" i="7"/>
  <c r="D39" i="7" s="1"/>
  <c r="G39" i="7" s="1"/>
  <c r="E48" i="7"/>
  <c r="C48" i="7"/>
  <c r="B49" i="7"/>
  <c r="F44" i="8" l="1"/>
  <c r="G45" i="8"/>
  <c r="F45" i="8" s="1"/>
  <c r="H45" i="8" s="1"/>
  <c r="D46" i="8" s="1"/>
  <c r="E49" i="8"/>
  <c r="C49" i="8"/>
  <c r="B50" i="8"/>
  <c r="F39" i="7"/>
  <c r="E49" i="7"/>
  <c r="C49" i="7"/>
  <c r="B50" i="7"/>
  <c r="H44" i="8" l="1"/>
  <c r="D45" i="8" s="1"/>
  <c r="H46" i="8"/>
  <c r="D47" i="8" s="1"/>
  <c r="G46" i="8"/>
  <c r="F46" i="8" s="1"/>
  <c r="E50" i="8"/>
  <c r="C50" i="8"/>
  <c r="B51" i="8"/>
  <c r="H39" i="7"/>
  <c r="D40" i="7" s="1"/>
  <c r="G40" i="7" s="1"/>
  <c r="E50" i="7"/>
  <c r="C50" i="7"/>
  <c r="B51" i="7"/>
  <c r="E51" i="8" l="1"/>
  <c r="C51" i="8"/>
  <c r="B52" i="8"/>
  <c r="G47" i="8"/>
  <c r="F40" i="7"/>
  <c r="E51" i="7"/>
  <c r="B52" i="7"/>
  <c r="C51" i="7"/>
  <c r="F47" i="8" l="1"/>
  <c r="L31" i="2"/>
  <c r="G48" i="8"/>
  <c r="F48" i="8" s="1"/>
  <c r="H48" i="8" s="1"/>
  <c r="D49" i="8" s="1"/>
  <c r="E52" i="8"/>
  <c r="C52" i="8"/>
  <c r="B53" i="8"/>
  <c r="H40" i="7"/>
  <c r="D41" i="7" s="1"/>
  <c r="G41" i="7" s="1"/>
  <c r="F41" i="7" s="1"/>
  <c r="H41" i="7" s="1"/>
  <c r="D42" i="7" s="1"/>
  <c r="G42" i="7" s="1"/>
  <c r="F42" i="7" s="1"/>
  <c r="H42" i="7" s="1"/>
  <c r="D43" i="7" s="1"/>
  <c r="G43" i="7" s="1"/>
  <c r="F43" i="7" s="1"/>
  <c r="H43" i="7" s="1"/>
  <c r="D44" i="7" s="1"/>
  <c r="G44" i="7" s="1"/>
  <c r="F44" i="7" s="1"/>
  <c r="H44" i="7" s="1"/>
  <c r="D45" i="7" s="1"/>
  <c r="G45" i="7" s="1"/>
  <c r="F45" i="7" s="1"/>
  <c r="H45" i="7" s="1"/>
  <c r="D46" i="7" s="1"/>
  <c r="G46" i="7" s="1"/>
  <c r="F46" i="7" s="1"/>
  <c r="H46" i="7" s="1"/>
  <c r="D47" i="7" s="1"/>
  <c r="G47" i="7" s="1"/>
  <c r="E52" i="7"/>
  <c r="B53" i="7"/>
  <c r="C52" i="7"/>
  <c r="H47" i="8" l="1"/>
  <c r="D48" i="8" s="1"/>
  <c r="K31" i="2"/>
  <c r="H49" i="8"/>
  <c r="D50" i="8" s="1"/>
  <c r="G49" i="8"/>
  <c r="F49" i="8" s="1"/>
  <c r="E53" i="8"/>
  <c r="C53" i="8"/>
  <c r="B54" i="8"/>
  <c r="F47" i="7"/>
  <c r="L30" i="2"/>
  <c r="L33" i="2" s="1"/>
  <c r="P45" i="4" s="1"/>
  <c r="W48" i="4" s="1"/>
  <c r="W49" i="4" s="1"/>
  <c r="E53" i="7"/>
  <c r="C53" i="7"/>
  <c r="B54" i="7"/>
  <c r="E54" i="8" l="1"/>
  <c r="C54" i="8"/>
  <c r="B55" i="8"/>
  <c r="H50" i="8"/>
  <c r="D51" i="8" s="1"/>
  <c r="G50" i="8"/>
  <c r="F50" i="8" s="1"/>
  <c r="AP20" i="4"/>
  <c r="P49" i="4"/>
  <c r="H47" i="7"/>
  <c r="D48" i="7" s="1"/>
  <c r="G48" i="7" s="1"/>
  <c r="F48" i="7" s="1"/>
  <c r="H48" i="7" s="1"/>
  <c r="D49" i="7" s="1"/>
  <c r="G49" i="7" s="1"/>
  <c r="F49" i="7" s="1"/>
  <c r="H49" i="7" s="1"/>
  <c r="D50" i="7" s="1"/>
  <c r="K30" i="2"/>
  <c r="K33" i="2" s="1"/>
  <c r="W12" i="4" s="1"/>
  <c r="AF12" i="4" s="1"/>
  <c r="AF13" i="4" s="1"/>
  <c r="E54" i="7"/>
  <c r="C54" i="7"/>
  <c r="B55" i="7"/>
  <c r="G51" i="8" l="1"/>
  <c r="F51" i="8" s="1"/>
  <c r="H51" i="8" s="1"/>
  <c r="D52" i="8" s="1"/>
  <c r="E55" i="8"/>
  <c r="B56" i="8"/>
  <c r="C55" i="8"/>
  <c r="AQ20" i="4"/>
  <c r="AP21" i="4"/>
  <c r="W51" i="4"/>
  <c r="W50" i="4"/>
  <c r="P50" i="4"/>
  <c r="P53" i="4" s="1"/>
  <c r="W9" i="4" s="1"/>
  <c r="W11" i="4" s="1"/>
  <c r="E55" i="7"/>
  <c r="B56" i="7"/>
  <c r="C55" i="7"/>
  <c r="G50" i="7"/>
  <c r="F50" i="7" s="1"/>
  <c r="H50" i="7" s="1"/>
  <c r="D51" i="7" s="1"/>
  <c r="G52" i="8" l="1"/>
  <c r="F52" i="8" s="1"/>
  <c r="H52" i="8" s="1"/>
  <c r="D53" i="8" s="1"/>
  <c r="E56" i="8"/>
  <c r="C56" i="8"/>
  <c r="B57" i="8"/>
  <c r="AQ21" i="4"/>
  <c r="AP22" i="4"/>
  <c r="AF18" i="4"/>
  <c r="AF19" i="4" s="1"/>
  <c r="AF20" i="4" s="1"/>
  <c r="AF21" i="4" s="1"/>
  <c r="W13" i="4"/>
  <c r="G51" i="7"/>
  <c r="F51" i="7" s="1"/>
  <c r="H51" i="7" s="1"/>
  <c r="D52" i="7" s="1"/>
  <c r="E56" i="7"/>
  <c r="B57" i="7"/>
  <c r="C56" i="7"/>
  <c r="E57" i="8" l="1"/>
  <c r="C57" i="8"/>
  <c r="B58" i="8"/>
  <c r="G53" i="8"/>
  <c r="F53" i="8" s="1"/>
  <c r="H53" i="8" s="1"/>
  <c r="D54" i="8" s="1"/>
  <c r="AQ22" i="4"/>
  <c r="AP23" i="4"/>
  <c r="G52" i="7"/>
  <c r="F52" i="7" s="1"/>
  <c r="H52" i="7" s="1"/>
  <c r="D53" i="7" s="1"/>
  <c r="E57" i="7"/>
  <c r="C57" i="7"/>
  <c r="B58" i="7"/>
  <c r="H54" i="8" l="1"/>
  <c r="D55" i="8" s="1"/>
  <c r="G54" i="8"/>
  <c r="F54" i="8" s="1"/>
  <c r="E58" i="8"/>
  <c r="C58" i="8"/>
  <c r="B59" i="8"/>
  <c r="AQ23" i="4"/>
  <c r="AP24" i="4"/>
  <c r="AQ24" i="4" s="1"/>
  <c r="G53" i="7"/>
  <c r="F53" i="7" s="1"/>
  <c r="H53" i="7" s="1"/>
  <c r="D54" i="7" s="1"/>
  <c r="E58" i="7"/>
  <c r="C58" i="7"/>
  <c r="B59" i="7"/>
  <c r="G55" i="8" l="1"/>
  <c r="F55" i="8" s="1"/>
  <c r="H55" i="8" s="1"/>
  <c r="D56" i="8" s="1"/>
  <c r="E59" i="8"/>
  <c r="C59" i="8"/>
  <c r="B60" i="8"/>
  <c r="G54" i="7"/>
  <c r="F54" i="7" s="1"/>
  <c r="H54" i="7" s="1"/>
  <c r="D55" i="7" s="1"/>
  <c r="B60" i="7"/>
  <c r="E59" i="7"/>
  <c r="C59" i="7"/>
  <c r="G56" i="8" l="1"/>
  <c r="F56" i="8" s="1"/>
  <c r="H56" i="8" s="1"/>
  <c r="D57" i="8" s="1"/>
  <c r="E60" i="8"/>
  <c r="C60" i="8"/>
  <c r="B61" i="8"/>
  <c r="G55" i="7"/>
  <c r="F55" i="7" s="1"/>
  <c r="H55" i="7" s="1"/>
  <c r="D56" i="7" s="1"/>
  <c r="E60" i="7"/>
  <c r="B61" i="7"/>
  <c r="C60" i="7"/>
  <c r="G57" i="8" l="1"/>
  <c r="F57" i="8" s="1"/>
  <c r="H57" i="8" s="1"/>
  <c r="D58" i="8" s="1"/>
  <c r="E61" i="8"/>
  <c r="C61" i="8"/>
  <c r="B62" i="8"/>
  <c r="G56" i="7"/>
  <c r="F56" i="7" s="1"/>
  <c r="H56" i="7" s="1"/>
  <c r="D57" i="7" s="1"/>
  <c r="E61" i="7"/>
  <c r="C61" i="7"/>
  <c r="B62" i="7"/>
  <c r="G58" i="8" l="1"/>
  <c r="F58" i="8" s="1"/>
  <c r="H58" i="8" s="1"/>
  <c r="D59" i="8" s="1"/>
  <c r="E62" i="8"/>
  <c r="C62" i="8"/>
  <c r="B63" i="8"/>
  <c r="G57" i="7"/>
  <c r="F57" i="7" s="1"/>
  <c r="H57" i="7" s="1"/>
  <c r="D58" i="7" s="1"/>
  <c r="E62" i="7"/>
  <c r="C62" i="7"/>
  <c r="B63" i="7"/>
  <c r="G59" i="8" l="1"/>
  <c r="F59" i="8" s="1"/>
  <c r="H59" i="8" s="1"/>
  <c r="D60" i="8" s="1"/>
  <c r="E63" i="8"/>
  <c r="C63" i="8"/>
  <c r="B64" i="8"/>
  <c r="E63" i="7"/>
  <c r="B64" i="7"/>
  <c r="C63" i="7"/>
  <c r="G58" i="7"/>
  <c r="F58" i="7" s="1"/>
  <c r="H58" i="7" s="1"/>
  <c r="D59" i="7" s="1"/>
  <c r="G60" i="8" l="1"/>
  <c r="F60" i="8" s="1"/>
  <c r="H60" i="8" s="1"/>
  <c r="D61" i="8" s="1"/>
  <c r="E64" i="8"/>
  <c r="C64" i="8"/>
  <c r="B65" i="8"/>
  <c r="G59" i="7"/>
  <c r="F59" i="7" s="1"/>
  <c r="H59" i="7" s="1"/>
  <c r="D60" i="7" s="1"/>
  <c r="E64" i="7"/>
  <c r="B65" i="7"/>
  <c r="C64" i="7"/>
  <c r="H61" i="8" l="1"/>
  <c r="D62" i="8" s="1"/>
  <c r="G61" i="8"/>
  <c r="F61" i="8" s="1"/>
  <c r="E65" i="8"/>
  <c r="C65" i="8"/>
  <c r="B66" i="8"/>
  <c r="G60" i="7"/>
  <c r="F60" i="7" s="1"/>
  <c r="H60" i="7" s="1"/>
  <c r="D61" i="7" s="1"/>
  <c r="E65" i="7"/>
  <c r="C65" i="7"/>
  <c r="B66" i="7"/>
  <c r="E66" i="8" l="1"/>
  <c r="B67" i="8"/>
  <c r="C66" i="8"/>
  <c r="G62" i="8"/>
  <c r="F62" i="8" s="1"/>
  <c r="H62" i="8" s="1"/>
  <c r="D63" i="8" s="1"/>
  <c r="E66" i="7"/>
  <c r="C66" i="7"/>
  <c r="B67" i="7"/>
  <c r="G61" i="7"/>
  <c r="F61" i="7" s="1"/>
  <c r="H61" i="7" s="1"/>
  <c r="D62" i="7" s="1"/>
  <c r="G63" i="8" l="1"/>
  <c r="F63" i="8" s="1"/>
  <c r="H63" i="8" s="1"/>
  <c r="D64" i="8" s="1"/>
  <c r="E67" i="8"/>
  <c r="B68" i="8"/>
  <c r="C67" i="8"/>
  <c r="G62" i="7"/>
  <c r="F62" i="7" s="1"/>
  <c r="H62" i="7" s="1"/>
  <c r="D63" i="7" s="1"/>
  <c r="E67" i="7"/>
  <c r="B68" i="7"/>
  <c r="C67" i="7"/>
  <c r="G64" i="8" l="1"/>
  <c r="F64" i="8" s="1"/>
  <c r="H64" i="8" s="1"/>
  <c r="D65" i="8" s="1"/>
  <c r="E68" i="8"/>
  <c r="C68" i="8"/>
  <c r="B69" i="8"/>
  <c r="G63" i="7"/>
  <c r="F63" i="7" s="1"/>
  <c r="H63" i="7" s="1"/>
  <c r="D64" i="7" s="1"/>
  <c r="B69" i="7"/>
  <c r="C68" i="7"/>
  <c r="E68" i="7"/>
  <c r="E69" i="8" l="1"/>
  <c r="C69" i="8"/>
  <c r="B70" i="8"/>
  <c r="G65" i="8"/>
  <c r="F65" i="8" s="1"/>
  <c r="H65" i="8" s="1"/>
  <c r="D66" i="8" s="1"/>
  <c r="G64" i="7"/>
  <c r="F64" i="7" s="1"/>
  <c r="H64" i="7" s="1"/>
  <c r="D65" i="7" s="1"/>
  <c r="E69" i="7"/>
  <c r="B70" i="7"/>
  <c r="C69" i="7"/>
  <c r="H66" i="8" l="1"/>
  <c r="D67" i="8" s="1"/>
  <c r="G66" i="8"/>
  <c r="F66" i="8" s="1"/>
  <c r="E70" i="8"/>
  <c r="C70" i="8"/>
  <c r="B71" i="8"/>
  <c r="G65" i="7"/>
  <c r="F65" i="7" s="1"/>
  <c r="H65" i="7" s="1"/>
  <c r="D66" i="7" s="1"/>
  <c r="E70" i="7"/>
  <c r="C70" i="7"/>
  <c r="B71" i="7"/>
  <c r="E71" i="8" l="1"/>
  <c r="C71" i="8"/>
  <c r="B72" i="8"/>
  <c r="H67" i="8"/>
  <c r="D68" i="8" s="1"/>
  <c r="G67" i="8"/>
  <c r="F67" i="8" s="1"/>
  <c r="G66" i="7"/>
  <c r="F66" i="7" s="1"/>
  <c r="H66" i="7" s="1"/>
  <c r="D67" i="7" s="1"/>
  <c r="E71" i="7"/>
  <c r="C71" i="7"/>
  <c r="B72" i="7"/>
  <c r="G68" i="8" l="1"/>
  <c r="F68" i="8" s="1"/>
  <c r="H68" i="8" s="1"/>
  <c r="D69" i="8" s="1"/>
  <c r="E72" i="8"/>
  <c r="C72" i="8"/>
  <c r="B73" i="8"/>
  <c r="G67" i="7"/>
  <c r="F67" i="7" s="1"/>
  <c r="H67" i="7" s="1"/>
  <c r="D68" i="7" s="1"/>
  <c r="E72" i="7"/>
  <c r="B73" i="7"/>
  <c r="C72" i="7"/>
  <c r="H69" i="8" l="1"/>
  <c r="D70" i="8" s="1"/>
  <c r="G69" i="8"/>
  <c r="F69" i="8" s="1"/>
  <c r="E73" i="8"/>
  <c r="C73" i="8"/>
  <c r="B74" i="8"/>
  <c r="G68" i="7"/>
  <c r="F68" i="7" s="1"/>
  <c r="H68" i="7" s="1"/>
  <c r="D69" i="7" s="1"/>
  <c r="B74" i="7"/>
  <c r="C73" i="7"/>
  <c r="E73" i="7"/>
  <c r="E74" i="8" l="1"/>
  <c r="C74" i="8"/>
  <c r="B75" i="8"/>
  <c r="G70" i="8"/>
  <c r="F70" i="8" s="1"/>
  <c r="H70" i="8" s="1"/>
  <c r="D71" i="8" s="1"/>
  <c r="G69" i="7"/>
  <c r="F69" i="7" s="1"/>
  <c r="H69" i="7" s="1"/>
  <c r="D70" i="7" s="1"/>
  <c r="E74" i="7"/>
  <c r="C74" i="7"/>
  <c r="B75" i="7"/>
  <c r="G71" i="8" l="1"/>
  <c r="F71" i="8" s="1"/>
  <c r="H71" i="8" s="1"/>
  <c r="D72" i="8" s="1"/>
  <c r="E75" i="8"/>
  <c r="C75" i="8"/>
  <c r="B76" i="8"/>
  <c r="E75" i="7"/>
  <c r="C75" i="7"/>
  <c r="B76" i="7"/>
  <c r="G70" i="7"/>
  <c r="F70" i="7" s="1"/>
  <c r="H70" i="7" s="1"/>
  <c r="D71" i="7" s="1"/>
  <c r="G72" i="8" l="1"/>
  <c r="F72" i="8" s="1"/>
  <c r="H72" i="8" s="1"/>
  <c r="D73" i="8" s="1"/>
  <c r="E76" i="8"/>
  <c r="C76" i="8"/>
  <c r="B77" i="8"/>
  <c r="G71" i="7"/>
  <c r="F71" i="7" s="1"/>
  <c r="H71" i="7" s="1"/>
  <c r="D72" i="7" s="1"/>
  <c r="E76" i="7"/>
  <c r="B77" i="7"/>
  <c r="C76" i="7"/>
  <c r="H73" i="8" l="1"/>
  <c r="D74" i="8" s="1"/>
  <c r="G73" i="8"/>
  <c r="F73" i="8" s="1"/>
  <c r="E77" i="8"/>
  <c r="C77" i="8"/>
  <c r="B78" i="8"/>
  <c r="B78" i="7"/>
  <c r="E77" i="7"/>
  <c r="C77" i="7"/>
  <c r="H72" i="7"/>
  <c r="D73" i="7" s="1"/>
  <c r="G72" i="7"/>
  <c r="F72" i="7" s="1"/>
  <c r="E78" i="8" l="1"/>
  <c r="C78" i="8"/>
  <c r="B79" i="8"/>
  <c r="G74" i="8"/>
  <c r="F74" i="8" s="1"/>
  <c r="H74" i="8" s="1"/>
  <c r="D75" i="8" s="1"/>
  <c r="E78" i="7"/>
  <c r="B79" i="7"/>
  <c r="C78" i="7"/>
  <c r="G73" i="7"/>
  <c r="F73" i="7" s="1"/>
  <c r="H73" i="7" s="1"/>
  <c r="D74" i="7" s="1"/>
  <c r="G75" i="8" l="1"/>
  <c r="F75" i="8" s="1"/>
  <c r="H75" i="8" s="1"/>
  <c r="D76" i="8" s="1"/>
  <c r="E79" i="8"/>
  <c r="C79" i="8"/>
  <c r="B80" i="8"/>
  <c r="G74" i="7"/>
  <c r="F74" i="7" s="1"/>
  <c r="H74" i="7" s="1"/>
  <c r="D75" i="7" s="1"/>
  <c r="E79" i="7"/>
  <c r="C79" i="7"/>
  <c r="B80" i="7"/>
  <c r="H76" i="8" l="1"/>
  <c r="D77" i="8" s="1"/>
  <c r="G76" i="8"/>
  <c r="F76" i="8" s="1"/>
  <c r="E80" i="8"/>
  <c r="C80" i="8"/>
  <c r="B81" i="8"/>
  <c r="G75" i="7"/>
  <c r="F75" i="7" s="1"/>
  <c r="H75" i="7" s="1"/>
  <c r="D76" i="7" s="1"/>
  <c r="E80" i="7"/>
  <c r="C80" i="7"/>
  <c r="B81" i="7"/>
  <c r="E81" i="8" l="1"/>
  <c r="C81" i="8"/>
  <c r="B82" i="8"/>
  <c r="G77" i="8"/>
  <c r="F77" i="8" s="1"/>
  <c r="H77" i="8" s="1"/>
  <c r="D78" i="8" s="1"/>
  <c r="G76" i="7"/>
  <c r="F76" i="7" s="1"/>
  <c r="H76" i="7" s="1"/>
  <c r="D77" i="7" s="1"/>
  <c r="E81" i="7"/>
  <c r="B82" i="7"/>
  <c r="C81" i="7"/>
  <c r="H78" i="8" l="1"/>
  <c r="D79" i="8" s="1"/>
  <c r="G78" i="8"/>
  <c r="F78" i="8" s="1"/>
  <c r="E82" i="8"/>
  <c r="C82" i="8"/>
  <c r="B83" i="8"/>
  <c r="G77" i="7"/>
  <c r="F77" i="7" s="1"/>
  <c r="H77" i="7" s="1"/>
  <c r="D78" i="7" s="1"/>
  <c r="B83" i="7"/>
  <c r="C82" i="7"/>
  <c r="E82" i="7"/>
  <c r="E83" i="8" l="1"/>
  <c r="C83" i="8"/>
  <c r="G79" i="8"/>
  <c r="F79" i="8" s="1"/>
  <c r="H79" i="8" s="1"/>
  <c r="D80" i="8" s="1"/>
  <c r="G78" i="7"/>
  <c r="F78" i="7" s="1"/>
  <c r="H78" i="7" s="1"/>
  <c r="D79" i="7" s="1"/>
  <c r="C83" i="7"/>
  <c r="E83" i="7"/>
  <c r="H80" i="8" l="1"/>
  <c r="D81" i="8" s="1"/>
  <c r="G80" i="8"/>
  <c r="F80" i="8" s="1"/>
  <c r="G79" i="7"/>
  <c r="F79" i="7" s="1"/>
  <c r="H79" i="7" s="1"/>
  <c r="D80" i="7" s="1"/>
  <c r="G81" i="8" l="1"/>
  <c r="F81" i="8" s="1"/>
  <c r="H81" i="8" s="1"/>
  <c r="D82" i="8" s="1"/>
  <c r="G80" i="7"/>
  <c r="F80" i="7" s="1"/>
  <c r="H80" i="7" s="1"/>
  <c r="D81" i="7" s="1"/>
  <c r="H82" i="8" l="1"/>
  <c r="D83" i="8" s="1"/>
  <c r="G82" i="8"/>
  <c r="F82" i="8" s="1"/>
  <c r="G81" i="7"/>
  <c r="F81" i="7" s="1"/>
  <c r="H81" i="7" s="1"/>
  <c r="D82" i="7" s="1"/>
  <c r="G83" i="8" l="1"/>
  <c r="G82" i="7"/>
  <c r="F82" i="7" s="1"/>
  <c r="H82" i="7" s="1"/>
  <c r="D83" i="7" s="1"/>
  <c r="H7" i="8" l="1"/>
  <c r="F31" i="2" s="1"/>
  <c r="F83" i="8"/>
  <c r="H83" i="8" s="1"/>
  <c r="G83" i="7"/>
  <c r="H7" i="7" l="1"/>
  <c r="F30" i="2" s="1"/>
  <c r="F33" i="2" s="1"/>
  <c r="F83" i="7"/>
  <c r="H83" i="7" s="1"/>
</calcChain>
</file>

<file path=xl/sharedStrings.xml><?xml version="1.0" encoding="utf-8"?>
<sst xmlns="http://schemas.openxmlformats.org/spreadsheetml/2006/main" count="455" uniqueCount="312">
  <si>
    <t>Montant</t>
  </si>
  <si>
    <t>Frais de dépôt ou d’enregistrement</t>
  </si>
  <si>
    <t>Frais de dossier</t>
  </si>
  <si>
    <t>Pour la signature de contrats de prêt</t>
  </si>
  <si>
    <t>Acquisition d'immeuble</t>
  </si>
  <si>
    <t>Pour l'aménagement du local</t>
  </si>
  <si>
    <t>Stock de matières et produits</t>
  </si>
  <si>
    <t>Trésorerie de départ</t>
  </si>
  <si>
    <t>TOTAL</t>
  </si>
  <si>
    <t>Pour un local en location</t>
  </si>
  <si>
    <t>Matériel, outillage, machines…</t>
  </si>
  <si>
    <t>Bureau, Armoire...</t>
  </si>
  <si>
    <t>Véhicules</t>
  </si>
  <si>
    <t>Autres investissements</t>
  </si>
  <si>
    <t>Nature de l'investissement</t>
  </si>
  <si>
    <t>Année 1</t>
  </si>
  <si>
    <t>Année 2</t>
  </si>
  <si>
    <t>Année 3</t>
  </si>
  <si>
    <t>Achat de logiciel</t>
  </si>
  <si>
    <t>Intégration à un réseau de franchise</t>
  </si>
  <si>
    <t>Mise en place d'un site internet, logo, Cartes de visite...</t>
  </si>
  <si>
    <t>Frais lié aux formalités de création de l’entreprise</t>
  </si>
  <si>
    <t>Fournitures, ordinateurs, imprimantes</t>
  </si>
  <si>
    <t>Matières premières, produits finis...</t>
  </si>
  <si>
    <t>Montant en prévision du démarrage de l’activité</t>
  </si>
  <si>
    <t>Autre financement (libellé)</t>
  </si>
  <si>
    <t>mensualité</t>
  </si>
  <si>
    <t>Taux</t>
  </si>
  <si>
    <t>Durée en mois</t>
  </si>
  <si>
    <t>Subvention</t>
  </si>
  <si>
    <t>1er mois</t>
  </si>
  <si>
    <t>2e mois</t>
  </si>
  <si>
    <t>3e mois</t>
  </si>
  <si>
    <t>4e mois</t>
  </si>
  <si>
    <t>5e mois</t>
  </si>
  <si>
    <t>6e mois</t>
  </si>
  <si>
    <t>7e mois</t>
  </si>
  <si>
    <t>8e mois</t>
  </si>
  <si>
    <t>9e mois</t>
  </si>
  <si>
    <t>10e mois</t>
  </si>
  <si>
    <t>11e mois</t>
  </si>
  <si>
    <t>12e mois</t>
  </si>
  <si>
    <t>Salaires bruts personnel</t>
  </si>
  <si>
    <t>Dirigeant</t>
  </si>
  <si>
    <t>Vos charges fixes :</t>
  </si>
  <si>
    <t>Le financement de vos investissements :</t>
  </si>
  <si>
    <t>Les investissements de démarrage (biens d'une durée d'utilisation &gt; 1 an) :</t>
  </si>
  <si>
    <t>Total Année 1</t>
  </si>
  <si>
    <t>Total Année 2</t>
  </si>
  <si>
    <t>Total Année 3</t>
  </si>
  <si>
    <t>Selectionner un poste</t>
  </si>
  <si>
    <t xml:space="preserve">Poste </t>
  </si>
  <si>
    <t>Matmut</t>
  </si>
  <si>
    <t>Free</t>
  </si>
  <si>
    <t>Entretien</t>
  </si>
  <si>
    <t>Loyer</t>
  </si>
  <si>
    <t>EDF</t>
  </si>
  <si>
    <t>Nature / Dépenses</t>
  </si>
  <si>
    <t>Poste</t>
  </si>
  <si>
    <r>
      <t xml:space="preserve">Durée moyenne des crédits accordés aux clients </t>
    </r>
    <r>
      <rPr>
        <b/>
        <sz val="11"/>
        <rFont val="Calibri"/>
        <family val="2"/>
      </rPr>
      <t>en jours</t>
    </r>
  </si>
  <si>
    <r>
      <t xml:space="preserve">Durée moyenne des dettes fournisseurs </t>
    </r>
    <r>
      <rPr>
        <b/>
        <sz val="11"/>
        <rFont val="Calibri"/>
        <family val="2"/>
      </rPr>
      <t>en jours</t>
    </r>
  </si>
  <si>
    <t>Salaires employés et rémunération chef d'entreprise</t>
  </si>
  <si>
    <t>Vos durées moyennes de paiement :</t>
  </si>
  <si>
    <t xml:space="preserve"> INVESTISSEMENTS</t>
  </si>
  <si>
    <t>Immobilisations incorporelles</t>
  </si>
  <si>
    <t>Immobilisations corporelles</t>
  </si>
  <si>
    <t>TOTAL BESOINS</t>
  </si>
  <si>
    <t>TOTAL RESSOURCES</t>
  </si>
  <si>
    <t>Bilan prévisionnel</t>
  </si>
  <si>
    <t>Compte de résultats prévisionnel sur 3 ans</t>
  </si>
  <si>
    <t xml:space="preserve"> Produits d'exploitation</t>
  </si>
  <si>
    <t>Chiffre d'affaires HT services</t>
  </si>
  <si>
    <t xml:space="preserve"> Charges d'exploitation</t>
  </si>
  <si>
    <t>Achats consommés</t>
  </si>
  <si>
    <t xml:space="preserve"> Marge brute</t>
  </si>
  <si>
    <t xml:space="preserve"> Charges externes</t>
  </si>
  <si>
    <t xml:space="preserve"> Valeur ajoutée</t>
  </si>
  <si>
    <t>Impôts et taxes</t>
  </si>
  <si>
    <t>Salaires employés</t>
  </si>
  <si>
    <t>Charges sociales employés</t>
  </si>
  <si>
    <t>Prélèvement dirigeant(s)</t>
  </si>
  <si>
    <t>Charges sociales dirigeant(s)</t>
  </si>
  <si>
    <t xml:space="preserve"> Excédent brut d'exploitation</t>
  </si>
  <si>
    <t>Dotations aux amortissements</t>
  </si>
  <si>
    <t xml:space="preserve"> Résultat avant impôts</t>
  </si>
  <si>
    <t xml:space="preserve"> Résultat net comptable (résultat de l'exercice)</t>
  </si>
  <si>
    <t>Cout Total</t>
  </si>
  <si>
    <t>Impôt sur les sociétés</t>
  </si>
  <si>
    <t>(15% et 28%)</t>
  </si>
  <si>
    <t>Capacité d'autofinancement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</si>
  <si>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</si>
  <si>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</si>
  <si>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</si>
  <si>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</si>
  <si>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Analyse clients / fournisseurs :</t>
  </si>
  <si>
    <t>délai jours</t>
  </si>
  <si>
    <t xml:space="preserve"> Besoins</t>
  </si>
  <si>
    <t xml:space="preserve"> Ressources</t>
  </si>
  <si>
    <t xml:space="preserve"> Besoin en fonds de roulement</t>
  </si>
  <si>
    <t xml:space="preserve"> Ventes + Production réelle</t>
  </si>
  <si>
    <t>Total des coûts variables</t>
  </si>
  <si>
    <t>Marge sur coûts variables</t>
  </si>
  <si>
    <t xml:space="preserve"> Taux de marge sur coûts variables</t>
  </si>
  <si>
    <t>Coûts fixes</t>
  </si>
  <si>
    <t xml:space="preserve"> Total des charges</t>
  </si>
  <si>
    <t>Résultat courant avant impôts</t>
  </si>
  <si>
    <t xml:space="preserve"> Seuil de rentabilité (chiffre d'affaires)</t>
  </si>
  <si>
    <t>Seuil de rentabilité</t>
  </si>
  <si>
    <t>Acquisition des stocks</t>
  </si>
  <si>
    <t>Variation du Besoin en fonds de roulement</t>
  </si>
  <si>
    <t>Remboursement d'emprunts</t>
  </si>
  <si>
    <t xml:space="preserve"> Total des besoins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</si>
  <si>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</si>
  <si>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</si>
  <si>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</si>
  <si>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</si>
  <si>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</si>
  <si>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</si>
  <si>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</si>
  <si>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Excédent de trésorerie</t>
  </si>
  <si>
    <t xml:space="preserve"> FINANCEMENTS</t>
  </si>
  <si>
    <t>Budget prévisionnel de trésorerie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</si>
  <si>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</si>
  <si>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</si>
  <si>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</si>
  <si>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</si>
  <si>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</si>
  <si>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</si>
  <si>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</si>
  <si>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</si>
  <si>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</si>
  <si>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</si>
  <si>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</si>
  <si>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</si>
  <si>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Charges externes</t>
  </si>
  <si>
    <t>Total charges de personnel</t>
  </si>
  <si>
    <t>Total des décaissements</t>
  </si>
  <si>
    <t>Total des encaissements</t>
  </si>
  <si>
    <t>Solde précédent</t>
  </si>
  <si>
    <t>Solde du mois</t>
  </si>
  <si>
    <t>Plan de financement à 3 ans</t>
  </si>
  <si>
    <t>Soldes intermédiaires de gestion</t>
  </si>
  <si>
    <t>%</t>
  </si>
  <si>
    <t>Chiffre d'affaires</t>
  </si>
  <si>
    <t>Ventes + production réelle</t>
  </si>
  <si>
    <t xml:space="preserve"> Marge globale</t>
  </si>
  <si>
    <t>Charges de personnel</t>
  </si>
  <si>
    <t>Dotation aux amortissements</t>
  </si>
  <si>
    <t xml:space="preserve"> Résultat d'exploitation</t>
  </si>
  <si>
    <t>Charges financières</t>
  </si>
  <si>
    <t>Résultat financier</t>
  </si>
  <si>
    <t xml:space="preserve"> Résultat courant</t>
  </si>
  <si>
    <r>
      <t xml:space="preserve">Listez vos dépenses ou investissements engagés </t>
    </r>
    <r>
      <rPr>
        <i/>
        <u/>
        <sz val="11"/>
        <color indexed="8"/>
        <rFont val="Calibri"/>
        <family val="2"/>
      </rPr>
      <t>avant le démarrage de l’activité</t>
    </r>
  </si>
  <si>
    <t>Amortissement Année 1</t>
  </si>
  <si>
    <t>Amortissement Année 2</t>
  </si>
  <si>
    <t>Amortissement Année 3</t>
  </si>
  <si>
    <t>Explications</t>
  </si>
  <si>
    <t>Délai Client</t>
  </si>
  <si>
    <t>Délai Fournisseur</t>
  </si>
  <si>
    <t xml:space="preserve"> (temps qu'un client met pour vous payer - max 120j)</t>
  </si>
  <si>
    <t xml:space="preserve"> (temps que vous mettez pour payer un fournisseur - Max 120j)</t>
  </si>
  <si>
    <t xml:space="preserve">Taux de charges </t>
  </si>
  <si>
    <t>L'assistance Technique Macompta.fr reste à votre disposition pour discuter d'éventuelles améliorations à apporter aux tableaux.</t>
  </si>
  <si>
    <t>Il vous suffit de completer les champs "orangés " dans les onglets Investissements, Financements et Opérations pour voir les différents états et le tableau de trésorerie se completer automatiquement.</t>
  </si>
  <si>
    <t>Immobilisations</t>
  </si>
  <si>
    <t>Solde de trésorerie</t>
  </si>
  <si>
    <t>Prélèvement dirigeant</t>
  </si>
  <si>
    <t>Charges sociales dirigeant</t>
  </si>
  <si>
    <t>Vous pouvez ensuite vous positionner sur l'onglet "Etats" ou "Budget Prev" pour lancer l'impression de vos documents</t>
  </si>
  <si>
    <t>Macompta.fr met à votre disposition ce modèle gratuit de dossier financier prévisionnel,</t>
  </si>
  <si>
    <t>Ce dernier se veut le plus simple possible à l'image de notre solution afin de permettre aux créateurs d'entreprise d'aborder des notions financières sans avoir de connaissances particulières</t>
  </si>
  <si>
    <t>Publicité de  départ</t>
  </si>
  <si>
    <t>Honoraires conseils</t>
  </si>
  <si>
    <t>avocat, expert comptable</t>
  </si>
  <si>
    <t>non amort</t>
  </si>
  <si>
    <t>Montant des Investissements à financer</t>
  </si>
  <si>
    <t>Montant restant à financer</t>
  </si>
  <si>
    <t>Apport en Capital</t>
  </si>
  <si>
    <t>Associé (1)</t>
  </si>
  <si>
    <t>Associé (2)</t>
  </si>
  <si>
    <t>Associé (3)</t>
  </si>
  <si>
    <t>Apport en Compte Courant</t>
  </si>
  <si>
    <t>TOTAL APPORT autres</t>
  </si>
  <si>
    <t>TOTAL APPORT en fond propre</t>
  </si>
  <si>
    <t>TOTAL Apport par emprunt</t>
  </si>
  <si>
    <t>TOTAL DES FINANCEMENTS</t>
  </si>
  <si>
    <t>Subvention d'équipement</t>
  </si>
  <si>
    <t>Subvention d'investissement</t>
  </si>
  <si>
    <t>Capital 1</t>
  </si>
  <si>
    <t>Intérêts 1</t>
  </si>
  <si>
    <t>Capital 2</t>
  </si>
  <si>
    <t>Intérêts 2</t>
  </si>
  <si>
    <t>Capital 3</t>
  </si>
  <si>
    <t>Intérêts 3</t>
  </si>
  <si>
    <t>Autres Frais immobilisés</t>
  </si>
  <si>
    <t>Apport par emprunt</t>
  </si>
  <si>
    <t>Apport autre</t>
  </si>
  <si>
    <t>Apport en fond propre</t>
  </si>
  <si>
    <t>Charges variables sur Marchandises</t>
  </si>
  <si>
    <t>Charges Variables sur Services</t>
  </si>
  <si>
    <t>Prêt n°1 (Libellé)</t>
  </si>
  <si>
    <t>Prêt n°2 (Libellé)</t>
  </si>
  <si>
    <t>Apport en numéraire</t>
  </si>
  <si>
    <t>Apports en nature</t>
  </si>
  <si>
    <t>Impôts et Taxes (CFE, CVAE, Taxe apprentissage...)</t>
  </si>
  <si>
    <t>Achat du fonds</t>
  </si>
  <si>
    <t>Apport en numéraire (argent)</t>
  </si>
  <si>
    <t>Apports en nature (autres biens)</t>
  </si>
  <si>
    <t>Marge en %</t>
  </si>
  <si>
    <t>Frais Variables</t>
  </si>
  <si>
    <t>TOTAL Frais Variables</t>
  </si>
  <si>
    <t>Ventes de produits finis</t>
  </si>
  <si>
    <t>Ventes de marchandises</t>
  </si>
  <si>
    <t>Autres Produits divers</t>
  </si>
  <si>
    <t>Etudes</t>
  </si>
  <si>
    <t>Travaux</t>
  </si>
  <si>
    <t>Prestations de services</t>
  </si>
  <si>
    <t>TOTAL Chiffre d'Affaires</t>
  </si>
  <si>
    <t>Marge en valeur</t>
  </si>
  <si>
    <t>Activité de VENTE</t>
  </si>
  <si>
    <t>Activité de SERVICES</t>
  </si>
  <si>
    <t>Saisissez un % de charges variables ↓</t>
  </si>
  <si>
    <t xml:space="preserve"> ou mettez un montant dans le mois concerné ↓</t>
  </si>
  <si>
    <t>Saisissez un % d'augmentation annuel →</t>
  </si>
  <si>
    <r>
      <t xml:space="preserve">Ventes de produits finis. </t>
    </r>
    <r>
      <rPr>
        <b/>
        <sz val="11"/>
        <color rgb="FFFF0000"/>
        <rFont val="Calibri"/>
        <family val="2"/>
        <scheme val="minor"/>
      </rPr>
      <t>Saisir votre CA HT →</t>
    </r>
  </si>
  <si>
    <t>Ce modèle est à adapter à votre situation particulière. Tous les montant doivent être Hors taxes</t>
  </si>
  <si>
    <t>Durée d'utilisation en année, vide si non amortissable)</t>
  </si>
  <si>
    <t>Saisir Valeur ↓</t>
  </si>
  <si>
    <t>Saisir Valeurs mensuelles ↓</t>
  </si>
  <si>
    <t>Saisir Valeurs annuelles ↓</t>
  </si>
  <si>
    <r>
      <t xml:space="preserve">Travaux.  </t>
    </r>
    <r>
      <rPr>
        <b/>
        <sz val="11"/>
        <color rgb="FFFF0000"/>
        <rFont val="Calibri"/>
        <family val="2"/>
        <scheme val="minor"/>
      </rPr>
      <t>Saisir votre CA HT →</t>
    </r>
  </si>
  <si>
    <t>Chiffre d'affaires HT ventes</t>
  </si>
  <si>
    <t>Charges sociales</t>
  </si>
  <si>
    <t xml:space="preserve">Total </t>
  </si>
  <si>
    <t>Investissements incorporels</t>
  </si>
  <si>
    <t>Investissements corporels</t>
  </si>
  <si>
    <t>Remboursement capital Emprunt</t>
  </si>
  <si>
    <t>Intérêts emprunts</t>
  </si>
  <si>
    <t>Apports</t>
  </si>
  <si>
    <t>Encaissements clients (Ventes)</t>
  </si>
  <si>
    <t>Encaissements clients (Services)</t>
  </si>
  <si>
    <t>Acquisition stocks départ</t>
  </si>
  <si>
    <t>Paiements fournisseurs</t>
  </si>
  <si>
    <t>Frais d'établissement</t>
  </si>
  <si>
    <t>Dépôt marque, brevet, licence...</t>
  </si>
  <si>
    <t>Logiciels</t>
  </si>
  <si>
    <t>Droits d’entrée</t>
  </si>
  <si>
    <t>Droit au bail</t>
  </si>
  <si>
    <t>Fonds de commerce</t>
  </si>
  <si>
    <t>Caution ou dépôt de garantie</t>
  </si>
  <si>
    <t>Terrains</t>
  </si>
  <si>
    <t>Constructions, bâtiments</t>
  </si>
  <si>
    <t>Matériel technique</t>
  </si>
  <si>
    <t>Travaux et aménagements</t>
  </si>
  <si>
    <t>Matériel de Transport</t>
  </si>
  <si>
    <t>Matériel de bureau</t>
  </si>
  <si>
    <t>Mobilier</t>
  </si>
  <si>
    <t>Remboursement Emprunt Bancaire</t>
  </si>
  <si>
    <t>Montant du prêt</t>
  </si>
  <si>
    <t>Mensualité</t>
  </si>
  <si>
    <t>Taux d'intérêt annuel</t>
  </si>
  <si>
    <t>Nombre de mensualités prévues</t>
  </si>
  <si>
    <t>Durée du prêt en années</t>
  </si>
  <si>
    <t>Coût total du crédit</t>
  </si>
  <si>
    <t>Nombre de versements par an</t>
  </si>
  <si>
    <t>Date de début de l'emprunt</t>
  </si>
  <si>
    <t>Date</t>
  </si>
  <si>
    <t>Capital restant dû</t>
  </si>
  <si>
    <t>Capital remboursé</t>
  </si>
  <si>
    <t>Intérêts</t>
  </si>
  <si>
    <t>Reste à rembourser</t>
  </si>
  <si>
    <t>Achat stockés de matières premières et fournitures</t>
  </si>
  <si>
    <t>Achats stockés autres approvisionnements</t>
  </si>
  <si>
    <t>Achats d'études et de prestations de services</t>
  </si>
  <si>
    <t>Eau,Electricité</t>
  </si>
  <si>
    <t>Carburant</t>
  </si>
  <si>
    <t>petits équipements, produits d'entretien</t>
  </si>
  <si>
    <t>Fournitures administratives</t>
  </si>
  <si>
    <t>Achats de marchandises</t>
  </si>
  <si>
    <t>Sous-traitance générale</t>
  </si>
  <si>
    <t>Location en crédit bail</t>
  </si>
  <si>
    <t>Locations autres</t>
  </si>
  <si>
    <t>Charges locatives et copropriété</t>
  </si>
  <si>
    <t>Entretien et réparations</t>
  </si>
  <si>
    <t>Assurances, Primes versées</t>
  </si>
  <si>
    <t>Etudes et recherches</t>
  </si>
  <si>
    <t>Personnel extérieur à l'entreprise</t>
  </si>
  <si>
    <t>Rémunérations d'intermédiaires et honoraires</t>
  </si>
  <si>
    <t>Publicité, publications, relations publiques</t>
  </si>
  <si>
    <t>Transports de biens et transports collectifs du personnel</t>
  </si>
  <si>
    <t>Déplacements, missions et réceptions</t>
  </si>
  <si>
    <t>Frais postaux</t>
  </si>
  <si>
    <t>Télécom,internet</t>
  </si>
  <si>
    <t>Divers</t>
  </si>
  <si>
    <t>contribution économique territoriale (CET)</t>
  </si>
  <si>
    <t>Impôts et Taxes</t>
  </si>
  <si>
    <t>Rémunération du personnel</t>
  </si>
  <si>
    <t>Rémunération nette de la gérance</t>
  </si>
  <si>
    <t>Cotisations Allocations familiales (non salarié)</t>
  </si>
  <si>
    <t>Cotisations Obligatoires Maladie (non salarié)</t>
  </si>
  <si>
    <t>Cotisations Obligatoires Retraite (non salarié)</t>
  </si>
  <si>
    <t>Cotisations CSG déductible (non salarié)</t>
  </si>
  <si>
    <t>Cotisations facultatives gérance</t>
  </si>
  <si>
    <t>Cotisations sociales (pour le personnel)</t>
  </si>
  <si>
    <t>Pénalités, amendes fiscales et pénales</t>
  </si>
  <si>
    <t>Impôt sur les bénéfices</t>
  </si>
  <si>
    <t>Charges Financieres</t>
  </si>
  <si>
    <t>Frais Bancaires</t>
  </si>
  <si>
    <t>Société Générale</t>
  </si>
  <si>
    <t>Besoin en fonds de roulement moyen</t>
  </si>
  <si>
    <t>Crédit client</t>
  </si>
  <si>
    <t>Dettes fournisseurs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</si>
</sst>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#,##0\ &quot;€&quot;;\-#,##0\ &quot;€&quot;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\ &quot;F&quot;"/>
    <numFmt numFmtId="168" formatCode="_(&quot;$&quot;* #,##0.00_);_(&quot;$&quot;* \(#,##0.00\);_(&quot;$&quot;* &quot;-&quot;??_);_(@_)"/>
    <numFmt numFmtId="169" formatCode="0.00?%_)"/>
    <numFmt numFmtId="170" formatCode="0_)"/>
    <numFmt numFmtId="171" formatCode="#,##0.00\ \€;\-\ #,##0.00\ \€"/>
    <numFmt numFmtId="172" formatCode="#,##0\ &quot;€&quot;"/>
    <numFmt numFmtId="173" formatCode="#,##0_ ;[Red]\-#,##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name val="Calibri"/>
      <family val="2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7" fillId="0" borderId="0"/>
    <xf numFmtId="168" fontId="37" fillId="0" borderId="0" applyFont="0" applyFill="0" applyBorder="0" applyAlignment="0" applyProtection="0"/>
  </cellStyleXfs>
  <cellXfs count="5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165" fontId="1" fillId="0" borderId="0" xfId="1" applyFont="1" applyFill="1" applyAlignment="1" applyProtection="1">
      <alignment vertical="center"/>
      <protection locked="0"/>
    </xf>
    <xf numFmtId="165" fontId="1" fillId="0" borderId="5" xfId="1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horizontal="center" vertical="center"/>
    </xf>
    <xf numFmtId="165" fontId="1" fillId="3" borderId="11" xfId="1" applyFont="1" applyFill="1" applyBorder="1" applyAlignment="1" applyProtection="1">
      <alignment vertical="center"/>
      <protection locked="0"/>
    </xf>
    <xf numFmtId="165" fontId="1" fillId="3" borderId="12" xfId="1" applyFont="1" applyFill="1" applyBorder="1" applyAlignment="1" applyProtection="1">
      <alignment vertical="center"/>
      <protection locked="0"/>
    </xf>
    <xf numFmtId="165" fontId="1" fillId="3" borderId="13" xfId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17" fillId="0" borderId="0" xfId="3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5" fontId="8" fillId="0" borderId="0" xfId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0" fontId="10" fillId="3" borderId="14" xfId="2" applyNumberFormat="1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165" fontId="1" fillId="0" borderId="56" xfId="1" applyFont="1" applyFill="1" applyBorder="1" applyAlignment="1" applyProtection="1">
      <alignment vertical="center"/>
      <protection locked="0"/>
    </xf>
    <xf numFmtId="165" fontId="1" fillId="0" borderId="26" xfId="1" applyFont="1" applyFill="1" applyBorder="1" applyAlignment="1" applyProtection="1">
      <alignment vertical="center"/>
      <protection locked="0"/>
    </xf>
    <xf numFmtId="165" fontId="1" fillId="0" borderId="57" xfId="1" applyFont="1" applyFill="1" applyBorder="1" applyAlignment="1" applyProtection="1">
      <alignment vertical="center"/>
      <protection locked="0"/>
    </xf>
    <xf numFmtId="165" fontId="1" fillId="0" borderId="58" xfId="1" applyFont="1" applyFill="1" applyBorder="1" applyAlignment="1" applyProtection="1">
      <alignment vertical="center"/>
      <protection locked="0"/>
    </xf>
    <xf numFmtId="165" fontId="1" fillId="0" borderId="29" xfId="1" applyFont="1" applyFill="1" applyBorder="1" applyAlignment="1" applyProtection="1">
      <alignment vertical="center"/>
      <protection locked="0"/>
    </xf>
    <xf numFmtId="9" fontId="10" fillId="2" borderId="0" xfId="2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165" fontId="1" fillId="0" borderId="0" xfId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165" fontId="10" fillId="0" borderId="0" xfId="1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165" fontId="10" fillId="0" borderId="0" xfId="1" applyFont="1" applyFill="1" applyAlignment="1" applyProtection="1">
      <alignment vertical="center"/>
    </xf>
    <xf numFmtId="10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0" fillId="3" borderId="59" xfId="0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Fill="1" applyAlignment="1">
      <alignment horizontal="justify" vertical="center" wrapText="1"/>
    </xf>
    <xf numFmtId="0" fontId="0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9" fontId="27" fillId="0" borderId="63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0" fillId="0" borderId="21" xfId="0" applyFill="1" applyBorder="1" applyAlignment="1">
      <alignment vertical="center"/>
    </xf>
    <xf numFmtId="9" fontId="27" fillId="0" borderId="72" xfId="1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9" fontId="27" fillId="0" borderId="72" xfId="2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9" fontId="27" fillId="0" borderId="66" xfId="2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0" fontId="20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2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9" fontId="2" fillId="2" borderId="68" xfId="2" applyFont="1" applyFill="1" applyBorder="1" applyAlignment="1">
      <alignment horizontal="center" vertical="center"/>
    </xf>
    <xf numFmtId="9" fontId="2" fillId="2" borderId="69" xfId="2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9" fontId="28" fillId="2" borderId="69" xfId="2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5" fontId="24" fillId="0" borderId="0" xfId="1" applyFont="1" applyFill="1" applyBorder="1" applyAlignment="1">
      <alignment vertical="center"/>
    </xf>
    <xf numFmtId="165" fontId="23" fillId="0" borderId="0" xfId="1" applyFont="1" applyFill="1" applyBorder="1" applyAlignment="1">
      <alignment vertical="center"/>
    </xf>
    <xf numFmtId="165" fontId="2" fillId="0" borderId="0" xfId="1" applyFont="1" applyFill="1" applyBorder="1" applyAlignment="1">
      <alignment vertical="center"/>
    </xf>
    <xf numFmtId="0" fontId="29" fillId="0" borderId="0" xfId="0" applyFont="1" applyFill="1" applyAlignment="1">
      <alignment horizontal="justify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0" fillId="5" borderId="60" xfId="0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14" fillId="7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9" fontId="10" fillId="3" borderId="0" xfId="2" applyFont="1" applyFill="1" applyAlignment="1" applyProtection="1">
      <alignment horizontal="center" vertical="center"/>
      <protection locked="0"/>
    </xf>
    <xf numFmtId="9" fontId="3" fillId="3" borderId="27" xfId="2" applyFont="1" applyFill="1" applyBorder="1" applyAlignment="1" applyProtection="1">
      <alignment horizontal="center" vertical="center" wrapText="1"/>
      <protection locked="0"/>
    </xf>
    <xf numFmtId="9" fontId="3" fillId="3" borderId="28" xfId="2" applyFont="1" applyFill="1" applyBorder="1" applyAlignment="1" applyProtection="1">
      <alignment horizontal="center" vertical="center" wrapText="1"/>
      <protection locked="0"/>
    </xf>
    <xf numFmtId="9" fontId="3" fillId="3" borderId="30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31" xfId="0" applyFont="1" applyFill="1" applyBorder="1" applyAlignment="1" applyProtection="1">
      <alignment horizontal="center" vertical="center" wrapText="1"/>
    </xf>
    <xf numFmtId="0" fontId="16" fillId="0" borderId="8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" fontId="0" fillId="0" borderId="0" xfId="0" applyNumberForma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14" fillId="4" borderId="0" xfId="0" applyFont="1" applyFill="1" applyAlignment="1" applyProtection="1">
      <alignment horizontal="left" vertical="center"/>
    </xf>
    <xf numFmtId="0" fontId="10" fillId="4" borderId="0" xfId="0" applyFont="1" applyFill="1" applyAlignment="1" applyProtection="1">
      <alignment vertical="center"/>
    </xf>
    <xf numFmtId="0" fontId="15" fillId="4" borderId="0" xfId="0" applyFont="1" applyFill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7" fillId="0" borderId="0" xfId="3" applyFont="1" applyFill="1" applyBorder="1" applyAlignment="1" applyProtection="1">
      <alignment vertical="center" wrapText="1"/>
    </xf>
    <xf numFmtId="165" fontId="10" fillId="0" borderId="0" xfId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0" fillId="0" borderId="86" xfId="0" applyFill="1" applyBorder="1" applyAlignment="1" applyProtection="1">
      <alignment horizontal="center" vertical="center"/>
    </xf>
    <xf numFmtId="165" fontId="1" fillId="0" borderId="87" xfId="1" applyFont="1" applyFill="1" applyBorder="1" applyAlignment="1" applyProtection="1">
      <alignment vertical="center"/>
      <protection locked="0"/>
    </xf>
    <xf numFmtId="165" fontId="1" fillId="0" borderId="24" xfId="1" applyFont="1" applyFill="1" applyBorder="1" applyAlignment="1" applyProtection="1">
      <alignment vertical="center"/>
      <protection locked="0"/>
    </xf>
    <xf numFmtId="165" fontId="1" fillId="0" borderId="55" xfId="1" applyFont="1" applyFill="1" applyBorder="1" applyAlignment="1" applyProtection="1">
      <alignment vertical="center"/>
      <protection locked="0"/>
    </xf>
    <xf numFmtId="165" fontId="1" fillId="0" borderId="88" xfId="1" applyFont="1" applyFill="1" applyBorder="1" applyAlignment="1" applyProtection="1">
      <alignment vertical="center"/>
      <protection locked="0"/>
    </xf>
    <xf numFmtId="165" fontId="1" fillId="0" borderId="6" xfId="1" applyFont="1" applyFill="1" applyBorder="1" applyAlignment="1" applyProtection="1">
      <alignment vertical="center"/>
      <protection locked="0"/>
    </xf>
    <xf numFmtId="165" fontId="1" fillId="0" borderId="79" xfId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165" fontId="3" fillId="0" borderId="10" xfId="0" applyNumberFormat="1" applyFont="1" applyBorder="1" applyAlignment="1">
      <alignment horizontal="left" vertical="center"/>
    </xf>
    <xf numFmtId="0" fontId="2" fillId="0" borderId="20" xfId="0" applyFont="1" applyFill="1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3" fontId="10" fillId="3" borderId="5" xfId="1" applyNumberFormat="1" applyFont="1" applyFill="1" applyBorder="1" applyAlignment="1" applyProtection="1">
      <alignment horizontal="center" vertical="center"/>
      <protection locked="0"/>
    </xf>
    <xf numFmtId="9" fontId="0" fillId="0" borderId="0" xfId="2" applyFont="1" applyBorder="1" applyAlignment="1" applyProtection="1">
      <alignment horizontal="center" vertical="center"/>
    </xf>
    <xf numFmtId="9" fontId="0" fillId="0" borderId="0" xfId="2" applyFont="1" applyFill="1" applyBorder="1" applyAlignment="1" applyProtection="1">
      <alignment horizontal="center" vertical="center"/>
    </xf>
    <xf numFmtId="9" fontId="2" fillId="0" borderId="0" xfId="2" applyFont="1" applyFill="1" applyBorder="1" applyAlignment="1" applyProtection="1">
      <alignment horizontal="center" vertical="center"/>
    </xf>
    <xf numFmtId="164" fontId="10" fillId="6" borderId="0" xfId="1" applyNumberFormat="1" applyFont="1" applyFill="1" applyAlignment="1" applyProtection="1">
      <alignment horizontal="center" vertical="center"/>
    </xf>
    <xf numFmtId="164" fontId="10" fillId="3" borderId="0" xfId="1" applyNumberFormat="1" applyFont="1" applyFill="1" applyAlignment="1" applyProtection="1">
      <alignment vertical="center"/>
      <protection locked="0"/>
    </xf>
    <xf numFmtId="164" fontId="10" fillId="3" borderId="0" xfId="1" applyNumberFormat="1" applyFont="1" applyFill="1" applyAlignment="1" applyProtection="1">
      <alignment horizontal="center" vertical="center"/>
      <protection locked="0"/>
    </xf>
    <xf numFmtId="164" fontId="8" fillId="2" borderId="4" xfId="1" applyNumberFormat="1" applyFont="1" applyFill="1" applyBorder="1" applyAlignment="1" applyProtection="1">
      <alignment horizontal="center" vertical="center"/>
    </xf>
    <xf numFmtId="164" fontId="14" fillId="7" borderId="1" xfId="1" applyNumberFormat="1" applyFont="1" applyFill="1" applyBorder="1" applyAlignment="1" applyProtection="1">
      <alignment vertical="center"/>
    </xf>
    <xf numFmtId="164" fontId="30" fillId="0" borderId="0" xfId="1" applyNumberFormat="1" applyFont="1" applyAlignment="1" applyProtection="1">
      <alignment vertical="center"/>
    </xf>
    <xf numFmtId="164" fontId="11" fillId="0" borderId="0" xfId="1" applyNumberFormat="1" applyFont="1" applyBorder="1" applyAlignment="1" applyProtection="1">
      <alignment vertical="center"/>
    </xf>
    <xf numFmtId="164" fontId="1" fillId="3" borderId="59" xfId="1" applyNumberFormat="1" applyFont="1" applyFill="1" applyBorder="1" applyAlignment="1" applyProtection="1">
      <alignment vertical="center"/>
      <protection locked="0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164" fontId="2" fillId="0" borderId="1" xfId="1" applyNumberFormat="1" applyFont="1" applyBorder="1" applyAlignment="1" applyProtection="1">
      <alignment vertical="center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Font="1" applyFill="1" applyBorder="1" applyAlignment="1" applyProtection="1">
      <alignment vertical="center" wrapText="1"/>
    </xf>
    <xf numFmtId="0" fontId="0" fillId="0" borderId="28" xfId="0" applyFont="1" applyFill="1" applyBorder="1" applyAlignment="1" applyProtection="1">
      <alignment vertical="center" wrapText="1"/>
    </xf>
    <xf numFmtId="0" fontId="34" fillId="0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0" fillId="0" borderId="59" xfId="0" applyFont="1" applyBorder="1" applyAlignment="1" applyProtection="1">
      <alignment horizontal="left" vertical="center" wrapText="1"/>
    </xf>
    <xf numFmtId="0" fontId="0" fillId="0" borderId="60" xfId="0" applyBorder="1" applyAlignment="1" applyProtection="1">
      <alignment horizontal="left" vertical="center"/>
    </xf>
    <xf numFmtId="0" fontId="20" fillId="0" borderId="60" xfId="0" applyFont="1" applyBorder="1" applyAlignment="1" applyProtection="1">
      <alignment horizontal="left" vertical="center" wrapText="1"/>
    </xf>
    <xf numFmtId="0" fontId="0" fillId="0" borderId="86" xfId="0" applyFill="1" applyBorder="1" applyAlignment="1" applyProtection="1">
      <alignment horizontal="left" vertical="center"/>
    </xf>
    <xf numFmtId="0" fontId="20" fillId="0" borderId="86" xfId="0" applyFont="1" applyFill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right" vertical="center"/>
    </xf>
    <xf numFmtId="165" fontId="1" fillId="0" borderId="0" xfId="1" applyFont="1" applyFill="1" applyBorder="1" applyAlignment="1" applyProtection="1">
      <alignment vertical="center"/>
    </xf>
    <xf numFmtId="0" fontId="31" fillId="0" borderId="59" xfId="0" applyFont="1" applyBorder="1" applyAlignment="1" applyProtection="1"/>
    <xf numFmtId="0" fontId="0" fillId="0" borderId="59" xfId="0" applyBorder="1" applyAlignment="1" applyProtection="1"/>
    <xf numFmtId="165" fontId="1" fillId="0" borderId="86" xfId="1" applyFont="1" applyFill="1" applyBorder="1" applyAlignment="1" applyProtection="1">
      <alignment vertical="center"/>
    </xf>
    <xf numFmtId="0" fontId="31" fillId="0" borderId="59" xfId="0" applyFont="1" applyFill="1" applyBorder="1" applyAlignment="1" applyProtection="1">
      <alignment vertical="center"/>
    </xf>
    <xf numFmtId="0" fontId="0" fillId="0" borderId="59" xfId="0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5" fillId="0" borderId="0" xfId="0" applyFont="1" applyFill="1" applyProtection="1">
      <protection locked="0"/>
    </xf>
    <xf numFmtId="14" fontId="35" fillId="0" borderId="0" xfId="0" applyNumberFormat="1" applyFont="1" applyFill="1" applyProtection="1">
      <protection locked="0"/>
    </xf>
    <xf numFmtId="167" fontId="35" fillId="0" borderId="0" xfId="0" applyNumberFormat="1" applyFont="1" applyFill="1" applyProtection="1">
      <protection locked="0"/>
    </xf>
    <xf numFmtId="0" fontId="36" fillId="0" borderId="0" xfId="0" applyFont="1" applyFill="1" applyAlignment="1" applyProtection="1">
      <alignment horizontal="centerContinuous"/>
      <protection locked="0"/>
    </xf>
    <xf numFmtId="14" fontId="36" fillId="0" borderId="0" xfId="0" applyNumberFormat="1" applyFont="1" applyFill="1" applyAlignment="1" applyProtection="1">
      <alignment horizontal="centerContinuous"/>
      <protection locked="0"/>
    </xf>
    <xf numFmtId="167" fontId="36" fillId="0" borderId="0" xfId="0" applyNumberFormat="1" applyFont="1" applyFill="1" applyAlignment="1" applyProtection="1">
      <alignment horizontal="centerContinuous"/>
      <protection locked="0"/>
    </xf>
    <xf numFmtId="0" fontId="37" fillId="0" borderId="0" xfId="4" applyFont="1" applyFill="1" applyBorder="1" applyAlignment="1" applyProtection="1">
      <alignment horizontal="center"/>
      <protection locked="0"/>
    </xf>
    <xf numFmtId="0" fontId="37" fillId="0" borderId="0" xfId="4" applyFont="1" applyFill="1" applyBorder="1" applyAlignment="1" applyProtection="1">
      <alignment horizontal="left"/>
      <protection locked="0"/>
    </xf>
    <xf numFmtId="5" fontId="38" fillId="0" borderId="104" xfId="5" applyNumberFormat="1" applyFont="1" applyFill="1" applyBorder="1" applyAlignment="1" applyProtection="1">
      <alignment horizontal="right"/>
    </xf>
    <xf numFmtId="0" fontId="37" fillId="0" borderId="0" xfId="0" applyFont="1" applyFill="1" applyBorder="1" applyAlignment="1" applyProtection="1">
      <protection locked="0"/>
    </xf>
    <xf numFmtId="169" fontId="38" fillId="0" borderId="106" xfId="4" applyNumberFormat="1" applyFont="1" applyFill="1" applyBorder="1" applyAlignment="1" applyProtection="1">
      <alignment horizontal="right"/>
      <protection locked="0"/>
    </xf>
    <xf numFmtId="170" fontId="38" fillId="0" borderId="106" xfId="4" applyNumberFormat="1" applyFont="1" applyFill="1" applyBorder="1" applyAlignment="1" applyProtection="1">
      <alignment horizontal="right"/>
    </xf>
    <xf numFmtId="0" fontId="37" fillId="0" borderId="0" xfId="4" applyNumberFormat="1" applyFont="1" applyFill="1" applyBorder="1" applyAlignment="1" applyProtection="1">
      <alignment horizontal="left"/>
      <protection locked="0"/>
    </xf>
    <xf numFmtId="170" fontId="38" fillId="0" borderId="106" xfId="4" applyNumberFormat="1" applyFont="1" applyFill="1" applyBorder="1" applyAlignment="1" applyProtection="1">
      <alignment horizontal="right"/>
      <protection locked="0"/>
    </xf>
    <xf numFmtId="5" fontId="38" fillId="0" borderId="109" xfId="5" applyNumberFormat="1" applyFont="1" applyFill="1" applyBorder="1" applyAlignment="1" applyProtection="1">
      <alignment horizontal="right"/>
    </xf>
    <xf numFmtId="0" fontId="37" fillId="0" borderId="0" xfId="4" applyFont="1" applyFill="1" applyBorder="1" applyAlignment="1" applyProtection="1">
      <alignment horizontal="left"/>
    </xf>
    <xf numFmtId="0" fontId="37" fillId="0" borderId="0" xfId="4" applyFont="1" applyFill="1" applyBorder="1" applyAlignment="1" applyProtection="1">
      <alignment horizontal="right"/>
    </xf>
    <xf numFmtId="171" fontId="39" fillId="0" borderId="0" xfId="5" applyNumberFormat="1" applyFont="1" applyFill="1" applyBorder="1" applyAlignment="1" applyProtection="1">
      <alignment horizontal="right"/>
    </xf>
    <xf numFmtId="14" fontId="38" fillId="0" borderId="109" xfId="4" applyNumberFormat="1" applyFont="1" applyFill="1" applyBorder="1" applyAlignment="1" applyProtection="1">
      <alignment horizontal="right"/>
      <protection locked="0"/>
    </xf>
    <xf numFmtId="0" fontId="37" fillId="0" borderId="0" xfId="4" applyFont="1" applyFill="1" applyBorder="1" applyAlignment="1" applyProtection="1">
      <alignment horizontal="right"/>
      <protection locked="0"/>
    </xf>
    <xf numFmtId="171" fontId="39" fillId="0" borderId="0" xfId="5" applyNumberFormat="1" applyFont="1" applyFill="1" applyBorder="1" applyAlignment="1" applyProtection="1">
      <alignment horizontal="right"/>
      <protection locked="0"/>
    </xf>
    <xf numFmtId="0" fontId="37" fillId="0" borderId="0" xfId="4" applyFont="1" applyFill="1" applyBorder="1" applyAlignment="1" applyProtection="1">
      <protection locked="0"/>
    </xf>
    <xf numFmtId="14" fontId="37" fillId="0" borderId="0" xfId="4" applyNumberFormat="1" applyFont="1" applyFill="1" applyBorder="1" applyAlignment="1" applyProtection="1">
      <protection locked="0"/>
    </xf>
    <xf numFmtId="0" fontId="37" fillId="0" borderId="0" xfId="0" applyFont="1" applyFill="1" applyBorder="1" applyProtection="1"/>
    <xf numFmtId="0" fontId="40" fillId="0" borderId="0" xfId="4" applyFont="1" applyFill="1" applyBorder="1" applyAlignment="1" applyProtection="1">
      <alignment horizontal="center" wrapText="1"/>
    </xf>
    <xf numFmtId="14" fontId="40" fillId="0" borderId="0" xfId="4" applyNumberFormat="1" applyFont="1" applyFill="1" applyBorder="1" applyAlignment="1" applyProtection="1">
      <alignment horizontal="center" wrapText="1"/>
    </xf>
    <xf numFmtId="0" fontId="37" fillId="0" borderId="0" xfId="4" applyFont="1" applyFill="1" applyBorder="1" applyAlignment="1" applyProtection="1">
      <alignment horizontal="center"/>
    </xf>
    <xf numFmtId="14" fontId="37" fillId="0" borderId="0" xfId="4" applyNumberFormat="1" applyFont="1" applyFill="1" applyBorder="1" applyAlignment="1" applyProtection="1">
      <alignment horizontal="center"/>
    </xf>
    <xf numFmtId="172" fontId="37" fillId="0" borderId="0" xfId="5" applyNumberFormat="1" applyFont="1" applyFill="1" applyBorder="1" applyAlignment="1" applyProtection="1">
      <alignment horizontal="right"/>
    </xf>
    <xf numFmtId="172" fontId="37" fillId="0" borderId="0" xfId="4" applyNumberFormat="1" applyFont="1" applyFill="1" applyBorder="1" applyProtection="1"/>
    <xf numFmtId="0" fontId="37" fillId="0" borderId="0" xfId="0" applyFont="1" applyFill="1" applyProtection="1"/>
    <xf numFmtId="0" fontId="37" fillId="0" borderId="0" xfId="4" applyFont="1" applyFill="1" applyAlignment="1" applyProtection="1">
      <alignment horizontal="center"/>
    </xf>
    <xf numFmtId="14" fontId="37" fillId="0" borderId="0" xfId="4" applyNumberFormat="1" applyFont="1" applyFill="1" applyAlignment="1" applyProtection="1">
      <alignment horizontal="center"/>
    </xf>
    <xf numFmtId="172" fontId="37" fillId="0" borderId="0" xfId="4" applyNumberFormat="1" applyFont="1" applyFill="1" applyProtection="1"/>
    <xf numFmtId="0" fontId="37" fillId="0" borderId="0" xfId="0" applyFont="1" applyFill="1" applyAlignment="1" applyProtection="1">
      <alignment horizontal="center"/>
    </xf>
    <xf numFmtId="14" fontId="37" fillId="0" borderId="0" xfId="0" applyNumberFormat="1" applyFont="1" applyFill="1" applyAlignment="1" applyProtection="1">
      <alignment horizontal="center"/>
    </xf>
    <xf numFmtId="172" fontId="37" fillId="0" borderId="0" xfId="0" applyNumberFormat="1" applyFont="1" applyFill="1" applyProtection="1"/>
    <xf numFmtId="0" fontId="37" fillId="0" borderId="0" xfId="0" applyFont="1" applyFill="1" applyProtection="1">
      <protection locked="0"/>
    </xf>
    <xf numFmtId="164" fontId="38" fillId="0" borderId="104" xfId="5" applyNumberFormat="1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14" fontId="10" fillId="0" borderId="0" xfId="0" applyNumberFormat="1" applyFont="1" applyProtection="1">
      <protection locked="0"/>
    </xf>
    <xf numFmtId="0" fontId="37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</xf>
    <xf numFmtId="14" fontId="10" fillId="0" borderId="0" xfId="0" applyNumberFormat="1" applyFont="1" applyFill="1" applyAlignment="1" applyProtection="1">
      <alignment horizontal="center"/>
    </xf>
    <xf numFmtId="172" fontId="10" fillId="0" borderId="0" xfId="0" applyNumberFormat="1" applyFont="1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/>
      <protection locked="0"/>
    </xf>
    <xf numFmtId="14" fontId="10" fillId="0" borderId="0" xfId="0" applyNumberFormat="1" applyFont="1" applyFill="1" applyAlignment="1" applyProtection="1">
      <alignment horizontal="center"/>
      <protection locked="0"/>
    </xf>
    <xf numFmtId="172" fontId="10" fillId="0" borderId="0" xfId="0" applyNumberFormat="1" applyFont="1" applyFill="1" applyProtection="1">
      <protection locked="0"/>
    </xf>
    <xf numFmtId="14" fontId="10" fillId="0" borderId="0" xfId="0" applyNumberFormat="1" applyFont="1" applyFill="1" applyProtection="1">
      <protection locked="0"/>
    </xf>
    <xf numFmtId="4" fontId="10" fillId="0" borderId="56" xfId="0" applyNumberFormat="1" applyFont="1" applyBorder="1" applyAlignment="1">
      <alignment vertical="center"/>
    </xf>
    <xf numFmtId="4" fontId="10" fillId="0" borderId="110" xfId="0" applyNumberFormat="1" applyFont="1" applyBorder="1" applyAlignment="1">
      <alignment vertical="center"/>
    </xf>
    <xf numFmtId="4" fontId="10" fillId="0" borderId="58" xfId="0" applyNumberFormat="1" applyFont="1" applyBorder="1" applyAlignment="1">
      <alignment vertical="center"/>
    </xf>
    <xf numFmtId="4" fontId="10" fillId="0" borderId="111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vertical="center"/>
    </xf>
    <xf numFmtId="0" fontId="8" fillId="3" borderId="8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3" borderId="37" xfId="0" applyFont="1" applyFill="1" applyBorder="1" applyAlignment="1" applyProtection="1">
      <alignment vertical="center" wrapText="1"/>
      <protection locked="0"/>
    </xf>
    <xf numFmtId="0" fontId="0" fillId="3" borderId="39" xfId="0" applyFont="1" applyFill="1" applyBorder="1" applyAlignment="1" applyProtection="1">
      <alignment vertical="center" wrapText="1"/>
      <protection locked="0"/>
    </xf>
    <xf numFmtId="0" fontId="3" fillId="3" borderId="40" xfId="0" applyFont="1" applyFill="1" applyBorder="1" applyAlignment="1" applyProtection="1">
      <alignment horizontal="left" vertical="center" wrapText="1"/>
      <protection locked="0"/>
    </xf>
    <xf numFmtId="0" fontId="0" fillId="3" borderId="37" xfId="0" applyFont="1" applyFill="1" applyBorder="1" applyAlignment="1" applyProtection="1">
      <alignment horizontal="left" vertical="center" wrapText="1"/>
      <protection locked="0"/>
    </xf>
    <xf numFmtId="0" fontId="0" fillId="3" borderId="39" xfId="0" applyFont="1" applyFill="1" applyBorder="1" applyAlignment="1" applyProtection="1">
      <alignment horizontal="left" vertical="center" wrapText="1"/>
      <protection locked="0"/>
    </xf>
    <xf numFmtId="173" fontId="0" fillId="0" borderId="48" xfId="0" applyNumberFormat="1" applyFont="1" applyFill="1" applyBorder="1" applyAlignment="1">
      <alignment vertical="center"/>
    </xf>
    <xf numFmtId="173" fontId="0" fillId="0" borderId="42" xfId="0" applyNumberFormat="1" applyFont="1" applyFill="1" applyBorder="1" applyAlignment="1">
      <alignment vertical="center"/>
    </xf>
    <xf numFmtId="173" fontId="0" fillId="0" borderId="54" xfId="0" applyNumberFormat="1" applyFont="1" applyFill="1" applyBorder="1" applyAlignment="1">
      <alignment vertical="center"/>
    </xf>
    <xf numFmtId="173" fontId="2" fillId="0" borderId="35" xfId="0" applyNumberFormat="1" applyFont="1" applyFill="1" applyBorder="1" applyAlignment="1">
      <alignment vertical="center"/>
    </xf>
    <xf numFmtId="173" fontId="1" fillId="0" borderId="77" xfId="1" applyNumberFormat="1" applyFont="1" applyFill="1" applyBorder="1" applyAlignment="1">
      <alignment vertical="center"/>
    </xf>
    <xf numFmtId="173" fontId="1" fillId="0" borderId="16" xfId="1" applyNumberFormat="1" applyFont="1" applyFill="1" applyBorder="1" applyAlignment="1">
      <alignment vertical="center"/>
    </xf>
    <xf numFmtId="173" fontId="1" fillId="0" borderId="14" xfId="1" applyNumberFormat="1" applyFont="1" applyFill="1" applyBorder="1" applyAlignment="1">
      <alignment vertical="center"/>
    </xf>
    <xf numFmtId="173" fontId="2" fillId="0" borderId="35" xfId="1" applyNumberFormat="1" applyFont="1" applyFill="1" applyBorder="1" applyAlignment="1">
      <alignment vertical="center"/>
    </xf>
    <xf numFmtId="173" fontId="1" fillId="0" borderId="48" xfId="1" applyNumberFormat="1" applyFont="1" applyFill="1" applyBorder="1" applyAlignment="1">
      <alignment vertical="center"/>
    </xf>
    <xf numFmtId="173" fontId="1" fillId="0" borderId="42" xfId="1" applyNumberFormat="1" applyFont="1" applyFill="1" applyBorder="1" applyAlignment="1">
      <alignment vertical="center"/>
    </xf>
    <xf numFmtId="173" fontId="2" fillId="0" borderId="55" xfId="1" applyNumberFormat="1" applyFont="1" applyFill="1" applyBorder="1" applyAlignment="1">
      <alignment vertical="center"/>
    </xf>
    <xf numFmtId="173" fontId="1" fillId="0" borderId="49" xfId="1" applyNumberFormat="1" applyFont="1" applyFill="1" applyBorder="1" applyAlignment="1">
      <alignment vertical="center"/>
    </xf>
    <xf numFmtId="173" fontId="1" fillId="0" borderId="43" xfId="1" applyNumberFormat="1" applyFont="1" applyFill="1" applyBorder="1" applyAlignment="1">
      <alignment vertical="center"/>
    </xf>
    <xf numFmtId="173" fontId="1" fillId="0" borderId="78" xfId="1" applyNumberFormat="1" applyFont="1" applyFill="1" applyBorder="1" applyAlignment="1">
      <alignment vertical="center"/>
    </xf>
    <xf numFmtId="173" fontId="2" fillId="2" borderId="52" xfId="1" applyNumberFormat="1" applyFont="1" applyFill="1" applyBorder="1" applyAlignment="1">
      <alignment vertical="center"/>
    </xf>
    <xf numFmtId="173" fontId="2" fillId="2" borderId="45" xfId="1" applyNumberFormat="1" applyFont="1" applyFill="1" applyBorder="1" applyAlignment="1">
      <alignment vertical="center"/>
    </xf>
    <xf numFmtId="173" fontId="2" fillId="2" borderId="51" xfId="1" applyNumberFormat="1" applyFont="1" applyFill="1" applyBorder="1" applyAlignment="1">
      <alignment vertical="center"/>
    </xf>
    <xf numFmtId="173" fontId="2" fillId="2" borderId="12" xfId="1" applyNumberFormat="1" applyFont="1" applyFill="1" applyBorder="1" applyAlignment="1">
      <alignment vertical="center"/>
    </xf>
    <xf numFmtId="173" fontId="2" fillId="0" borderId="16" xfId="1" applyNumberFormat="1" applyFont="1" applyFill="1" applyBorder="1" applyAlignment="1">
      <alignment vertical="center"/>
    </xf>
    <xf numFmtId="173" fontId="2" fillId="0" borderId="14" xfId="1" applyNumberFormat="1" applyFont="1" applyFill="1" applyBorder="1" applyAlignment="1">
      <alignment vertical="center"/>
    </xf>
    <xf numFmtId="173" fontId="1" fillId="0" borderId="54" xfId="1" applyNumberFormat="1" applyFont="1" applyFill="1" applyBorder="1" applyAlignment="1">
      <alignment vertical="center"/>
    </xf>
    <xf numFmtId="173" fontId="3" fillId="0" borderId="77" xfId="1" applyNumberFormat="1" applyFont="1" applyFill="1" applyBorder="1" applyAlignment="1">
      <alignment vertical="center"/>
    </xf>
    <xf numFmtId="173" fontId="2" fillId="0" borderId="77" xfId="1" applyNumberFormat="1" applyFont="1" applyFill="1" applyBorder="1" applyAlignment="1">
      <alignment vertical="center"/>
    </xf>
    <xf numFmtId="173" fontId="26" fillId="0" borderId="35" xfId="1" applyNumberFormat="1" applyFont="1" applyFill="1" applyBorder="1" applyAlignment="1">
      <alignment vertical="center"/>
    </xf>
    <xf numFmtId="173" fontId="2" fillId="2" borderId="13" xfId="1" applyNumberFormat="1" applyFont="1" applyFill="1" applyBorder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vertical="center" wrapText="1"/>
    </xf>
    <xf numFmtId="0" fontId="0" fillId="0" borderId="35" xfId="0" applyFont="1" applyFill="1" applyBorder="1" applyAlignment="1" applyProtection="1">
      <alignment vertical="center" wrapText="1"/>
    </xf>
    <xf numFmtId="0" fontId="0" fillId="0" borderId="36" xfId="0" applyFont="1" applyFill="1" applyBorder="1" applyAlignment="1" applyProtection="1">
      <alignment vertical="center" wrapText="1"/>
    </xf>
    <xf numFmtId="0" fontId="32" fillId="0" borderId="80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92" xfId="0" applyBorder="1" applyAlignment="1" applyProtection="1">
      <alignment horizontal="right" vertical="center"/>
    </xf>
    <xf numFmtId="0" fontId="0" fillId="0" borderId="81" xfId="0" applyBorder="1" applyAlignment="1" applyProtection="1">
      <alignment horizontal="center" vertical="center"/>
    </xf>
    <xf numFmtId="0" fontId="0" fillId="0" borderId="94" xfId="0" applyBorder="1" applyAlignment="1" applyProtection="1">
      <alignment horizontal="right" vertical="center"/>
    </xf>
    <xf numFmtId="9" fontId="0" fillId="3" borderId="82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right" vertical="center"/>
    </xf>
    <xf numFmtId="9" fontId="0" fillId="3" borderId="83" xfId="0" applyNumberForma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right" vertical="center"/>
    </xf>
    <xf numFmtId="0" fontId="2" fillId="6" borderId="31" xfId="0" applyFont="1" applyFill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164" fontId="8" fillId="6" borderId="1" xfId="1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left" vertical="center"/>
    </xf>
    <xf numFmtId="9" fontId="2" fillId="2" borderId="67" xfId="2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166" fontId="1" fillId="0" borderId="18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6" fontId="3" fillId="0" borderId="0" xfId="1" applyNumberFormat="1" applyFont="1" applyFill="1" applyBorder="1" applyAlignment="1">
      <alignment vertical="center"/>
    </xf>
    <xf numFmtId="173" fontId="2" fillId="0" borderId="24" xfId="1" applyNumberFormat="1" applyFont="1" applyFill="1" applyBorder="1" applyAlignment="1">
      <alignment horizontal="center" vertical="center" wrapText="1"/>
    </xf>
    <xf numFmtId="173" fontId="2" fillId="0" borderId="25" xfId="1" applyNumberFormat="1" applyFont="1" applyBorder="1" applyAlignment="1">
      <alignment vertical="center"/>
    </xf>
    <xf numFmtId="173" fontId="3" fillId="0" borderId="25" xfId="1" applyNumberFormat="1" applyFont="1" applyBorder="1" applyAlignment="1">
      <alignment vertical="center"/>
    </xf>
    <xf numFmtId="173" fontId="0" fillId="0" borderId="25" xfId="1" applyNumberFormat="1" applyFont="1" applyBorder="1" applyAlignment="1">
      <alignment vertical="center"/>
    </xf>
    <xf numFmtId="173" fontId="2" fillId="2" borderId="5" xfId="1" applyNumberFormat="1" applyFont="1" applyFill="1" applyBorder="1" applyAlignment="1">
      <alignment vertical="center"/>
    </xf>
    <xf numFmtId="173" fontId="2" fillId="2" borderId="24" xfId="1" applyNumberFormat="1" applyFont="1" applyFill="1" applyBorder="1" applyAlignment="1">
      <alignment horizontal="center" vertical="center" wrapText="1"/>
    </xf>
    <xf numFmtId="173" fontId="2" fillId="2" borderId="6" xfId="1" applyNumberFormat="1" applyFont="1" applyFill="1" applyBorder="1" applyAlignment="1">
      <alignment horizontal="center" vertical="center" wrapText="1"/>
    </xf>
    <xf numFmtId="173" fontId="2" fillId="0" borderId="25" xfId="1" applyNumberFormat="1" applyFont="1" applyFill="1" applyBorder="1" applyAlignment="1">
      <alignment horizontal="center" vertical="center" wrapText="1"/>
    </xf>
    <xf numFmtId="173" fontId="0" fillId="0" borderId="6" xfId="1" applyNumberFormat="1" applyFont="1" applyBorder="1" applyAlignment="1">
      <alignment vertical="center"/>
    </xf>
    <xf numFmtId="173" fontId="2" fillId="0" borderId="42" xfId="0" applyNumberFormat="1" applyFont="1" applyFill="1" applyBorder="1" applyAlignment="1">
      <alignment vertical="center"/>
    </xf>
    <xf numFmtId="173" fontId="2" fillId="0" borderId="19" xfId="0" applyNumberFormat="1" applyFont="1" applyFill="1" applyBorder="1" applyAlignment="1">
      <alignment vertical="center"/>
    </xf>
    <xf numFmtId="173" fontId="2" fillId="0" borderId="16" xfId="0" applyNumberFormat="1" applyFont="1" applyFill="1" applyBorder="1" applyAlignment="1">
      <alignment vertical="center"/>
    </xf>
    <xf numFmtId="173" fontId="2" fillId="0" borderId="21" xfId="0" applyNumberFormat="1" applyFont="1" applyFill="1" applyBorder="1" applyAlignment="1">
      <alignment vertical="center"/>
    </xf>
    <xf numFmtId="173" fontId="3" fillId="0" borderId="16" xfId="1" applyNumberFormat="1" applyFont="1" applyFill="1" applyBorder="1" applyAlignment="1">
      <alignment vertical="center"/>
    </xf>
    <xf numFmtId="173" fontId="3" fillId="0" borderId="44" xfId="1" applyNumberFormat="1" applyFont="1" applyFill="1" applyBorder="1" applyAlignment="1">
      <alignment vertical="center"/>
    </xf>
    <xf numFmtId="173" fontId="3" fillId="0" borderId="21" xfId="1" applyNumberFormat="1" applyFont="1" applyFill="1" applyBorder="1" applyAlignment="1">
      <alignment vertical="center"/>
    </xf>
    <xf numFmtId="173" fontId="2" fillId="0" borderId="44" xfId="1" applyNumberFormat="1" applyFont="1" applyFill="1" applyBorder="1" applyAlignment="1">
      <alignment vertical="center"/>
    </xf>
    <xf numFmtId="173" fontId="3" fillId="0" borderId="43" xfId="1" applyNumberFormat="1" applyFont="1" applyFill="1" applyBorder="1" applyAlignment="1">
      <alignment vertical="center"/>
    </xf>
    <xf numFmtId="173" fontId="3" fillId="0" borderId="47" xfId="1" applyNumberFormat="1" applyFont="1" applyFill="1" applyBorder="1" applyAlignment="1">
      <alignment vertical="center"/>
    </xf>
    <xf numFmtId="173" fontId="2" fillId="2" borderId="4" xfId="1" applyNumberFormat="1" applyFont="1" applyFill="1" applyBorder="1" applyAlignment="1">
      <alignment vertical="center"/>
    </xf>
    <xf numFmtId="173" fontId="0" fillId="0" borderId="0" xfId="0" applyNumberFormat="1" applyBorder="1" applyAlignment="1">
      <alignment vertical="center"/>
    </xf>
    <xf numFmtId="173" fontId="5" fillId="0" borderId="16" xfId="1" applyNumberFormat="1" applyFont="1" applyFill="1" applyBorder="1" applyAlignment="1">
      <alignment vertical="center"/>
    </xf>
    <xf numFmtId="173" fontId="1" fillId="0" borderId="44" xfId="1" applyNumberFormat="1" applyFont="1" applyFill="1" applyBorder="1" applyAlignment="1">
      <alignment vertical="center"/>
    </xf>
    <xf numFmtId="173" fontId="1" fillId="0" borderId="21" xfId="1" applyNumberFormat="1" applyFont="1" applyFill="1" applyBorder="1" applyAlignment="1">
      <alignment vertical="center"/>
    </xf>
    <xf numFmtId="173" fontId="2" fillId="0" borderId="21" xfId="1" applyNumberFormat="1" applyFont="1" applyFill="1" applyBorder="1" applyAlignment="1">
      <alignment vertical="center"/>
    </xf>
    <xf numFmtId="173" fontId="2" fillId="2" borderId="2" xfId="1" applyNumberFormat="1" applyFont="1" applyFill="1" applyBorder="1" applyAlignment="1">
      <alignment vertical="center"/>
    </xf>
    <xf numFmtId="173" fontId="2" fillId="2" borderId="53" xfId="1" applyNumberFormat="1" applyFont="1" applyFill="1" applyBorder="1" applyAlignment="1">
      <alignment vertical="center"/>
    </xf>
    <xf numFmtId="173" fontId="1" fillId="0" borderId="20" xfId="1" applyNumberFormat="1" applyFont="1" applyFill="1" applyBorder="1" applyAlignment="1">
      <alignment vertical="center"/>
    </xf>
    <xf numFmtId="173" fontId="2" fillId="0" borderId="10" xfId="1" applyNumberFormat="1" applyFont="1" applyFill="1" applyBorder="1" applyAlignment="1">
      <alignment vertical="center"/>
    </xf>
    <xf numFmtId="173" fontId="2" fillId="0" borderId="50" xfId="1" applyNumberFormat="1" applyFont="1" applyFill="1" applyBorder="1" applyAlignment="1">
      <alignment vertical="center"/>
    </xf>
    <xf numFmtId="173" fontId="2" fillId="0" borderId="47" xfId="1" applyNumberFormat="1" applyFont="1" applyFill="1" applyBorder="1" applyAlignment="1">
      <alignment vertical="center"/>
    </xf>
    <xf numFmtId="173" fontId="1" fillId="0" borderId="61" xfId="1" applyNumberFormat="1" applyFont="1" applyBorder="1" applyAlignment="1">
      <alignment horizontal="right" vertical="center"/>
    </xf>
    <xf numFmtId="173" fontId="1" fillId="0" borderId="62" xfId="1" applyNumberFormat="1" applyFont="1" applyBorder="1" applyAlignment="1">
      <alignment horizontal="right" vertical="center"/>
    </xf>
    <xf numFmtId="173" fontId="1" fillId="0" borderId="63" xfId="1" applyNumberFormat="1" applyFont="1" applyBorder="1" applyAlignment="1">
      <alignment horizontal="right" vertical="center"/>
    </xf>
    <xf numFmtId="173" fontId="2" fillId="2" borderId="67" xfId="0" applyNumberFormat="1" applyFont="1" applyFill="1" applyBorder="1" applyAlignment="1">
      <alignment horizontal="center" vertical="center"/>
    </xf>
    <xf numFmtId="173" fontId="2" fillId="2" borderId="68" xfId="0" applyNumberFormat="1" applyFont="1" applyFill="1" applyBorder="1" applyAlignment="1">
      <alignment horizontal="center" vertical="center"/>
    </xf>
    <xf numFmtId="173" fontId="2" fillId="2" borderId="69" xfId="0" applyNumberFormat="1" applyFont="1" applyFill="1" applyBorder="1" applyAlignment="1">
      <alignment horizontal="center" vertical="center"/>
    </xf>
    <xf numFmtId="173" fontId="2" fillId="0" borderId="61" xfId="1" applyNumberFormat="1" applyFont="1" applyFill="1" applyBorder="1" applyAlignment="1">
      <alignment vertical="center"/>
    </xf>
    <xf numFmtId="173" fontId="2" fillId="0" borderId="62" xfId="1" applyNumberFormat="1" applyFont="1" applyFill="1" applyBorder="1" applyAlignment="1">
      <alignment vertical="center"/>
    </xf>
    <xf numFmtId="173" fontId="2" fillId="0" borderId="63" xfId="1" applyNumberFormat="1" applyFont="1" applyFill="1" applyBorder="1" applyAlignment="1">
      <alignment vertical="center"/>
    </xf>
    <xf numFmtId="173" fontId="1" fillId="0" borderId="70" xfId="1" applyNumberFormat="1" applyFont="1" applyFill="1" applyBorder="1" applyAlignment="1">
      <alignment vertical="center"/>
    </xf>
    <xf numFmtId="173" fontId="1" fillId="0" borderId="71" xfId="1" applyNumberFormat="1" applyFont="1" applyFill="1" applyBorder="1" applyAlignment="1">
      <alignment vertical="center"/>
    </xf>
    <xf numFmtId="173" fontId="1" fillId="0" borderId="72" xfId="1" applyNumberFormat="1" applyFont="1" applyFill="1" applyBorder="1" applyAlignment="1">
      <alignment vertical="center"/>
    </xf>
    <xf numFmtId="173" fontId="2" fillId="0" borderId="70" xfId="1" applyNumberFormat="1" applyFont="1" applyFill="1" applyBorder="1" applyAlignment="1">
      <alignment vertical="center"/>
    </xf>
    <xf numFmtId="173" fontId="2" fillId="0" borderId="71" xfId="1" applyNumberFormat="1" applyFont="1" applyFill="1" applyBorder="1" applyAlignment="1">
      <alignment vertical="center"/>
    </xf>
    <xf numFmtId="173" fontId="2" fillId="0" borderId="72" xfId="1" applyNumberFormat="1" applyFont="1" applyFill="1" applyBorder="1" applyAlignment="1">
      <alignment vertical="center"/>
    </xf>
    <xf numFmtId="173" fontId="2" fillId="2" borderId="67" xfId="1" applyNumberFormat="1" applyFont="1" applyFill="1" applyBorder="1" applyAlignment="1">
      <alignment vertical="center"/>
    </xf>
    <xf numFmtId="173" fontId="2" fillId="2" borderId="68" xfId="1" applyNumberFormat="1" applyFont="1" applyFill="1" applyBorder="1" applyAlignment="1">
      <alignment vertical="center"/>
    </xf>
    <xf numFmtId="173" fontId="2" fillId="2" borderId="69" xfId="1" applyNumberFormat="1" applyFont="1" applyFill="1" applyBorder="1" applyAlignment="1">
      <alignment vertical="center"/>
    </xf>
    <xf numFmtId="173" fontId="0" fillId="0" borderId="61" xfId="1" applyNumberFormat="1" applyFont="1" applyFill="1" applyBorder="1" applyAlignment="1">
      <alignment vertical="center"/>
    </xf>
    <xf numFmtId="173" fontId="2" fillId="0" borderId="63" xfId="1" applyNumberFormat="1" applyFont="1" applyFill="1" applyBorder="1" applyAlignment="1">
      <alignment vertical="center" wrapText="1"/>
    </xf>
    <xf numFmtId="173" fontId="2" fillId="2" borderId="67" xfId="1" applyNumberFormat="1" applyFont="1" applyFill="1" applyBorder="1" applyAlignment="1">
      <alignment horizontal="center" vertical="center"/>
    </xf>
    <xf numFmtId="173" fontId="2" fillId="2" borderId="68" xfId="1" applyNumberFormat="1" applyFont="1" applyFill="1" applyBorder="1" applyAlignment="1">
      <alignment horizontal="center" vertical="center"/>
    </xf>
    <xf numFmtId="173" fontId="2" fillId="2" borderId="69" xfId="1" applyNumberFormat="1" applyFont="1" applyFill="1" applyBorder="1" applyAlignment="1">
      <alignment horizontal="center" vertical="center"/>
    </xf>
    <xf numFmtId="173" fontId="1" fillId="0" borderId="61" xfId="1" applyNumberFormat="1" applyFont="1" applyFill="1" applyBorder="1" applyAlignment="1">
      <alignment vertical="center"/>
    </xf>
    <xf numFmtId="173" fontId="1" fillId="0" borderId="64" xfId="1" applyNumberFormat="1" applyFont="1" applyFill="1" applyBorder="1" applyAlignment="1">
      <alignment vertical="center"/>
    </xf>
    <xf numFmtId="173" fontId="1" fillId="0" borderId="73" xfId="1" applyNumberFormat="1" applyFont="1" applyFill="1" applyBorder="1" applyAlignment="1">
      <alignment vertical="center"/>
    </xf>
    <xf numFmtId="173" fontId="1" fillId="0" borderId="74" xfId="1" applyNumberFormat="1" applyFont="1" applyFill="1" applyBorder="1" applyAlignment="1">
      <alignment vertical="center"/>
    </xf>
    <xf numFmtId="173" fontId="2" fillId="2" borderId="75" xfId="1" applyNumberFormat="1" applyFont="1" applyFill="1" applyBorder="1" applyAlignment="1">
      <alignment vertical="center"/>
    </xf>
    <xf numFmtId="173" fontId="1" fillId="0" borderId="76" xfId="1" applyNumberFormat="1" applyFont="1" applyFill="1" applyBorder="1" applyAlignment="1">
      <alignment vertical="center"/>
    </xf>
    <xf numFmtId="173" fontId="0" fillId="3" borderId="92" xfId="1" applyNumberFormat="1" applyFont="1" applyFill="1" applyBorder="1" applyAlignment="1" applyProtection="1">
      <alignment horizontal="right" vertical="center"/>
      <protection locked="0"/>
    </xf>
    <xf numFmtId="173" fontId="0" fillId="3" borderId="93" xfId="1" applyNumberFormat="1" applyFont="1" applyFill="1" applyBorder="1" applyAlignment="1" applyProtection="1">
      <alignment horizontal="right" vertical="center"/>
      <protection locked="0"/>
    </xf>
    <xf numFmtId="173" fontId="2" fillId="6" borderId="92" xfId="1" applyNumberFormat="1" applyFont="1" applyFill="1" applyBorder="1" applyAlignment="1" applyProtection="1">
      <alignment horizontal="right" vertical="center"/>
    </xf>
    <xf numFmtId="173" fontId="2" fillId="6" borderId="93" xfId="1" applyNumberFormat="1" applyFont="1" applyFill="1" applyBorder="1" applyAlignment="1" applyProtection="1">
      <alignment horizontal="right" vertical="center"/>
    </xf>
    <xf numFmtId="173" fontId="2" fillId="6" borderId="81" xfId="1" applyNumberFormat="1" applyFont="1" applyFill="1" applyBorder="1" applyAlignment="1" applyProtection="1">
      <alignment horizontal="right" vertical="center"/>
    </xf>
    <xf numFmtId="173" fontId="0" fillId="3" borderId="94" xfId="1" applyNumberFormat="1" applyFont="1" applyFill="1" applyBorder="1" applyAlignment="1" applyProtection="1">
      <alignment vertical="center"/>
      <protection locked="0"/>
    </xf>
    <xf numFmtId="173" fontId="0" fillId="3" borderId="95" xfId="1" applyNumberFormat="1" applyFont="1" applyFill="1" applyBorder="1" applyAlignment="1" applyProtection="1">
      <alignment vertical="center"/>
      <protection locked="0"/>
    </xf>
    <xf numFmtId="173" fontId="0" fillId="3" borderId="82" xfId="1" applyNumberFormat="1" applyFont="1" applyFill="1" applyBorder="1" applyAlignment="1" applyProtection="1">
      <alignment vertical="center"/>
      <protection locked="0"/>
    </xf>
    <xf numFmtId="173" fontId="2" fillId="6" borderId="94" xfId="1" applyNumberFormat="1" applyFont="1" applyFill="1" applyBorder="1" applyAlignment="1" applyProtection="1">
      <alignment horizontal="right" vertical="center"/>
    </xf>
    <xf numFmtId="173" fontId="2" fillId="6" borderId="95" xfId="1" applyNumberFormat="1" applyFont="1" applyFill="1" applyBorder="1" applyAlignment="1" applyProtection="1">
      <alignment horizontal="right" vertical="center"/>
    </xf>
    <xf numFmtId="173" fontId="2" fillId="6" borderId="82" xfId="1" applyNumberFormat="1" applyFont="1" applyFill="1" applyBorder="1" applyAlignment="1" applyProtection="1">
      <alignment horizontal="right" vertical="center"/>
    </xf>
    <xf numFmtId="173" fontId="0" fillId="3" borderId="96" xfId="1" applyNumberFormat="1" applyFont="1" applyFill="1" applyBorder="1" applyAlignment="1" applyProtection="1">
      <alignment horizontal="right" vertical="center"/>
      <protection locked="0"/>
    </xf>
    <xf numFmtId="173" fontId="0" fillId="3" borderId="97" xfId="1" applyNumberFormat="1" applyFont="1" applyFill="1" applyBorder="1" applyAlignment="1" applyProtection="1">
      <alignment horizontal="right" vertical="center"/>
      <protection locked="0"/>
    </xf>
    <xf numFmtId="173" fontId="2" fillId="6" borderId="96" xfId="1" applyNumberFormat="1" applyFont="1" applyFill="1" applyBorder="1" applyAlignment="1" applyProtection="1">
      <alignment horizontal="right" vertical="center"/>
    </xf>
    <xf numFmtId="173" fontId="2" fillId="6" borderId="97" xfId="1" applyNumberFormat="1" applyFont="1" applyFill="1" applyBorder="1" applyAlignment="1" applyProtection="1">
      <alignment horizontal="right" vertical="center"/>
    </xf>
    <xf numFmtId="173" fontId="2" fillId="6" borderId="83" xfId="1" applyNumberFormat="1" applyFont="1" applyFill="1" applyBorder="1" applyAlignment="1" applyProtection="1">
      <alignment horizontal="right" vertical="center"/>
    </xf>
    <xf numFmtId="173" fontId="2" fillId="6" borderId="80" xfId="1" applyNumberFormat="1" applyFont="1" applyFill="1" applyBorder="1" applyAlignment="1" applyProtection="1">
      <alignment horizontal="right" vertical="center"/>
    </xf>
    <xf numFmtId="173" fontId="2" fillId="6" borderId="31" xfId="1" applyNumberFormat="1" applyFont="1" applyFill="1" applyBorder="1" applyAlignment="1" applyProtection="1">
      <alignment horizontal="right" vertical="center"/>
    </xf>
    <xf numFmtId="173" fontId="2" fillId="6" borderId="84" xfId="1" applyNumberFormat="1" applyFont="1" applyFill="1" applyBorder="1" applyAlignment="1" applyProtection="1">
      <alignment horizontal="right" vertical="center"/>
    </xf>
    <xf numFmtId="173" fontId="0" fillId="3" borderId="92" xfId="1" applyNumberFormat="1" applyFont="1" applyFill="1" applyBorder="1" applyAlignment="1" applyProtection="1">
      <alignment vertical="center"/>
      <protection locked="0"/>
    </xf>
    <xf numFmtId="173" fontId="0" fillId="3" borderId="93" xfId="1" applyNumberFormat="1" applyFont="1" applyFill="1" applyBorder="1" applyAlignment="1" applyProtection="1">
      <alignment vertical="center"/>
      <protection locked="0"/>
    </xf>
    <xf numFmtId="173" fontId="2" fillId="6" borderId="92" xfId="1" applyNumberFormat="1" applyFont="1" applyFill="1" applyBorder="1" applyAlignment="1" applyProtection="1">
      <alignment vertical="center"/>
    </xf>
    <xf numFmtId="173" fontId="2" fillId="6" borderId="93" xfId="1" applyNumberFormat="1" applyFont="1" applyFill="1" applyBorder="1" applyAlignment="1" applyProtection="1">
      <alignment vertical="center"/>
    </xf>
    <xf numFmtId="173" fontId="2" fillId="6" borderId="81" xfId="1" applyNumberFormat="1" applyFont="1" applyFill="1" applyBorder="1" applyAlignment="1" applyProtection="1">
      <alignment vertical="center"/>
    </xf>
    <xf numFmtId="173" fontId="2" fillId="6" borderId="94" xfId="1" applyNumberFormat="1" applyFont="1" applyFill="1" applyBorder="1" applyAlignment="1" applyProtection="1">
      <alignment vertical="center"/>
    </xf>
    <xf numFmtId="173" fontId="2" fillId="6" borderId="95" xfId="1" applyNumberFormat="1" applyFont="1" applyFill="1" applyBorder="1" applyAlignment="1" applyProtection="1">
      <alignment vertical="center"/>
    </xf>
    <xf numFmtId="173" fontId="2" fillId="6" borderId="82" xfId="1" applyNumberFormat="1" applyFont="1" applyFill="1" applyBorder="1" applyAlignment="1" applyProtection="1">
      <alignment vertical="center"/>
    </xf>
    <xf numFmtId="173" fontId="0" fillId="3" borderId="96" xfId="1" applyNumberFormat="1" applyFont="1" applyFill="1" applyBorder="1" applyAlignment="1" applyProtection="1">
      <alignment vertical="center"/>
      <protection locked="0"/>
    </xf>
    <xf numFmtId="173" fontId="0" fillId="3" borderId="97" xfId="1" applyNumberFormat="1" applyFont="1" applyFill="1" applyBorder="1" applyAlignment="1" applyProtection="1">
      <alignment vertical="center"/>
      <protection locked="0"/>
    </xf>
    <xf numFmtId="173" fontId="2" fillId="6" borderId="96" xfId="1" applyNumberFormat="1" applyFont="1" applyFill="1" applyBorder="1" applyAlignment="1" applyProtection="1">
      <alignment vertical="center"/>
    </xf>
    <xf numFmtId="173" fontId="2" fillId="6" borderId="97" xfId="1" applyNumberFormat="1" applyFont="1" applyFill="1" applyBorder="1" applyAlignment="1" applyProtection="1">
      <alignment vertical="center"/>
    </xf>
    <xf numFmtId="173" fontId="2" fillId="6" borderId="83" xfId="1" applyNumberFormat="1" applyFont="1" applyFill="1" applyBorder="1" applyAlignment="1" applyProtection="1">
      <alignment vertical="center"/>
    </xf>
    <xf numFmtId="173" fontId="0" fillId="0" borderId="38" xfId="1" applyNumberFormat="1" applyFont="1" applyBorder="1" applyAlignment="1" applyProtection="1">
      <alignment vertical="center"/>
    </xf>
    <xf numFmtId="173" fontId="0" fillId="0" borderId="38" xfId="1" applyNumberFormat="1" applyFont="1" applyFill="1" applyBorder="1" applyAlignment="1" applyProtection="1">
      <alignment vertical="center"/>
    </xf>
    <xf numFmtId="173" fontId="2" fillId="0" borderId="38" xfId="1" applyNumberFormat="1" applyFont="1" applyFill="1" applyBorder="1" applyAlignment="1" applyProtection="1">
      <alignment vertical="center"/>
    </xf>
    <xf numFmtId="173" fontId="0" fillId="3" borderId="81" xfId="1" applyNumberFormat="1" applyFont="1" applyFill="1" applyBorder="1" applyAlignment="1" applyProtection="1">
      <alignment vertical="center"/>
      <protection locked="0"/>
    </xf>
    <xf numFmtId="173" fontId="2" fillId="0" borderId="38" xfId="1" applyNumberFormat="1" applyFont="1" applyBorder="1" applyAlignment="1" applyProtection="1">
      <alignment horizontal="left" vertical="center"/>
    </xf>
    <xf numFmtId="173" fontId="10" fillId="3" borderId="90" xfId="1" applyNumberFormat="1" applyFont="1" applyFill="1" applyBorder="1" applyAlignment="1" applyProtection="1">
      <alignment vertical="center"/>
      <protection locked="0"/>
    </xf>
    <xf numFmtId="173" fontId="10" fillId="3" borderId="89" xfId="1" applyNumberFormat="1" applyFont="1" applyFill="1" applyBorder="1" applyAlignment="1" applyProtection="1">
      <alignment vertical="center"/>
      <protection locked="0"/>
    </xf>
    <xf numFmtId="173" fontId="10" fillId="3" borderId="71" xfId="1" applyNumberFormat="1" applyFont="1" applyFill="1" applyBorder="1" applyAlignment="1" applyProtection="1">
      <alignment vertical="center"/>
      <protection locked="0"/>
    </xf>
    <xf numFmtId="173" fontId="10" fillId="3" borderId="91" xfId="1" applyNumberFormat="1" applyFont="1" applyFill="1" applyBorder="1" applyAlignment="1" applyProtection="1">
      <alignment vertical="center"/>
      <protection locked="0"/>
    </xf>
    <xf numFmtId="173" fontId="0" fillId="0" borderId="0" xfId="0" applyNumberFormat="1" applyAlignment="1" applyProtection="1">
      <alignment vertical="center"/>
    </xf>
    <xf numFmtId="173" fontId="10" fillId="3" borderId="15" xfId="1" applyNumberFormat="1" applyFont="1" applyFill="1" applyBorder="1" applyAlignment="1" applyProtection="1">
      <alignment vertical="center"/>
      <protection locked="0"/>
    </xf>
    <xf numFmtId="173" fontId="10" fillId="0" borderId="0" xfId="0" applyNumberFormat="1" applyFont="1" applyAlignment="1" applyProtection="1">
      <alignment vertical="center"/>
    </xf>
    <xf numFmtId="173" fontId="8" fillId="6" borderId="1" xfId="1" applyNumberFormat="1" applyFont="1" applyFill="1" applyBorder="1" applyAlignment="1" applyProtection="1">
      <alignment vertical="center"/>
    </xf>
    <xf numFmtId="173" fontId="0" fillId="3" borderId="112" xfId="1" applyNumberFormat="1" applyFont="1" applyFill="1" applyBorder="1" applyAlignment="1" applyProtection="1">
      <alignment vertical="center"/>
      <protection locked="0"/>
    </xf>
    <xf numFmtId="173" fontId="0" fillId="3" borderId="113" xfId="1" applyNumberFormat="1" applyFont="1" applyFill="1" applyBorder="1" applyAlignment="1" applyProtection="1">
      <alignment vertical="center"/>
      <protection locked="0"/>
    </xf>
    <xf numFmtId="173" fontId="0" fillId="3" borderId="114" xfId="1" applyNumberFormat="1" applyFont="1" applyFill="1" applyBorder="1" applyAlignment="1" applyProtection="1">
      <alignment vertical="center"/>
      <protection locked="0"/>
    </xf>
    <xf numFmtId="173" fontId="0" fillId="6" borderId="94" xfId="1" applyNumberFormat="1" applyFont="1" applyFill="1" applyBorder="1" applyAlignment="1" applyProtection="1">
      <alignment vertical="center"/>
    </xf>
    <xf numFmtId="173" fontId="0" fillId="6" borderId="95" xfId="1" applyNumberFormat="1" applyFont="1" applyFill="1" applyBorder="1" applyAlignment="1" applyProtection="1">
      <alignment vertical="center"/>
    </xf>
    <xf numFmtId="173" fontId="0" fillId="6" borderId="82" xfId="1" applyNumberFormat="1" applyFont="1" applyFill="1" applyBorder="1" applyAlignment="1" applyProtection="1">
      <alignment vertical="center"/>
    </xf>
    <xf numFmtId="173" fontId="0" fillId="6" borderId="96" xfId="1" applyNumberFormat="1" applyFont="1" applyFill="1" applyBorder="1" applyAlignment="1" applyProtection="1">
      <alignment vertical="center"/>
    </xf>
    <xf numFmtId="173" fontId="0" fillId="6" borderId="97" xfId="1" applyNumberFormat="1" applyFont="1" applyFill="1" applyBorder="1" applyAlignment="1" applyProtection="1">
      <alignment vertical="center"/>
    </xf>
    <xf numFmtId="173" fontId="0" fillId="6" borderId="83" xfId="1" applyNumberFormat="1" applyFont="1" applyFill="1" applyBorder="1" applyAlignment="1" applyProtection="1">
      <alignment vertical="center"/>
    </xf>
    <xf numFmtId="3" fontId="8" fillId="2" borderId="67" xfId="1" applyNumberFormat="1" applyFont="1" applyFill="1" applyBorder="1" applyAlignment="1">
      <alignment horizontal="right" vertical="center"/>
    </xf>
    <xf numFmtId="3" fontId="8" fillId="2" borderId="68" xfId="1" applyNumberFormat="1" applyFont="1" applyFill="1" applyBorder="1" applyAlignment="1">
      <alignment horizontal="right" vertical="center"/>
    </xf>
    <xf numFmtId="3" fontId="8" fillId="2" borderId="69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31" fillId="0" borderId="0" xfId="0" applyFont="1" applyAlignment="1" applyProtection="1">
      <alignment horizontal="center" vertical="center"/>
    </xf>
    <xf numFmtId="0" fontId="31" fillId="0" borderId="59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40" fillId="0" borderId="105" xfId="4" applyFont="1" applyFill="1" applyBorder="1" applyAlignment="1" applyProtection="1">
      <alignment horizontal="right"/>
    </xf>
    <xf numFmtId="0" fontId="40" fillId="0" borderId="4" xfId="4" applyFont="1" applyFill="1" applyBorder="1" applyAlignment="1" applyProtection="1">
      <alignment horizontal="right"/>
    </xf>
    <xf numFmtId="0" fontId="40" fillId="0" borderId="107" xfId="4" applyFont="1" applyFill="1" applyBorder="1" applyAlignment="1" applyProtection="1">
      <alignment horizontal="right"/>
    </xf>
    <xf numFmtId="0" fontId="40" fillId="0" borderId="108" xfId="4" applyFont="1" applyFill="1" applyBorder="1" applyAlignment="1" applyProtection="1">
      <alignment horizontal="right"/>
    </xf>
    <xf numFmtId="0" fontId="41" fillId="8" borderId="99" xfId="0" applyFont="1" applyFill="1" applyBorder="1" applyAlignment="1" applyProtection="1">
      <alignment horizontal="center"/>
      <protection locked="0"/>
    </xf>
    <xf numFmtId="0" fontId="41" fillId="8" borderId="100" xfId="0" applyFont="1" applyFill="1" applyBorder="1" applyAlignment="1" applyProtection="1">
      <alignment horizontal="center"/>
      <protection locked="0"/>
    </xf>
    <xf numFmtId="0" fontId="41" fillId="8" borderId="101" xfId="0" applyFont="1" applyFill="1" applyBorder="1" applyAlignment="1" applyProtection="1">
      <alignment horizontal="center"/>
      <protection locked="0"/>
    </xf>
    <xf numFmtId="0" fontId="40" fillId="0" borderId="102" xfId="4" applyFont="1" applyFill="1" applyBorder="1" applyAlignment="1" applyProtection="1">
      <alignment horizontal="right"/>
    </xf>
    <xf numFmtId="0" fontId="40" fillId="0" borderId="103" xfId="4" applyFont="1" applyFill="1" applyBorder="1" applyAlignment="1" applyProtection="1">
      <alignment horizontal="right"/>
    </xf>
    <xf numFmtId="0" fontId="34" fillId="0" borderId="0" xfId="0" applyFont="1" applyFill="1" applyAlignment="1">
      <alignment horizontal="center" vertical="center"/>
    </xf>
    <xf numFmtId="0" fontId="33" fillId="0" borderId="34" xfId="0" applyFont="1" applyFill="1" applyBorder="1" applyAlignment="1" applyProtection="1">
      <alignment horizontal="center" vertical="center" textRotation="45"/>
    </xf>
    <xf numFmtId="0" fontId="33" fillId="0" borderId="35" xfId="0" applyFont="1" applyFill="1" applyBorder="1" applyAlignment="1" applyProtection="1">
      <alignment horizontal="center" vertical="center" textRotation="45"/>
    </xf>
    <xf numFmtId="0" fontId="33" fillId="0" borderId="36" xfId="0" applyFont="1" applyFill="1" applyBorder="1" applyAlignment="1" applyProtection="1">
      <alignment horizontal="center" vertical="center" textRotation="45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 xr:uid="{00000000-0005-0000-0000-000003000000}"/>
    <cellStyle name="Pourcentage" xfId="2" builtinId="5"/>
    <cellStyle name="Währung" xfId="5" xr:uid="{00000000-0005-0000-0000-000005000000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57186</xdr:rowOff>
    </xdr:from>
    <xdr:to>
      <xdr:col>0</xdr:col>
      <xdr:colOff>5333999</xdr:colOff>
      <xdr:row>18</xdr:row>
      <xdr:rowOff>141536</xdr:rowOff>
    </xdr:to>
    <xdr:pic>
      <xdr:nvPicPr>
        <xdr:cNvPr id="2" name="Image 1" descr="MACOMPTA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4400586"/>
          <a:ext cx="5333998" cy="185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kim\Downloads\Modele-Excel-plan-financier-previsionnel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à saisir"/>
      <sheetName val="Plan financier à imprimer"/>
      <sheetName val="Allez plus loin"/>
      <sheetName val="Demandez un RDV physiqu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showRowColHeaders="0" workbookViewId="0">
      <selection activeCell="A6" sqref="A6"/>
    </sheetView>
  </sheetViews>
  <sheetFormatPr baseColWidth="10" defaultColWidth="0" defaultRowHeight="15" zeroHeight="1" x14ac:dyDescent="0.25"/>
  <cols>
    <col min="1" max="1" width="80" style="1" customWidth="1"/>
    <col min="2" max="7" width="80" style="1" hidden="1" customWidth="1"/>
    <col min="8" max="16384" width="11.42578125" style="1" hidden="1"/>
  </cols>
  <sheetData>
    <row r="1" spans="1:7" ht="37.5" x14ac:dyDescent="0.25">
      <c r="A1" s="65" t="s">
        <v>169</v>
      </c>
    </row>
    <row r="2" spans="1:7" ht="18.75" x14ac:dyDescent="0.25">
      <c r="A2" s="65"/>
    </row>
    <row r="3" spans="1:7" ht="56.25" x14ac:dyDescent="0.25">
      <c r="A3" s="65" t="s">
        <v>170</v>
      </c>
      <c r="B3" s="2"/>
      <c r="C3" s="2"/>
      <c r="D3" s="2"/>
      <c r="E3" s="2"/>
      <c r="F3" s="2"/>
      <c r="G3" s="2"/>
    </row>
    <row r="4" spans="1:7" ht="37.5" x14ac:dyDescent="0.25">
      <c r="A4" s="65" t="s">
        <v>225</v>
      </c>
      <c r="B4" s="2"/>
      <c r="C4" s="2"/>
      <c r="D4" s="2"/>
      <c r="E4" s="2"/>
      <c r="F4" s="2"/>
      <c r="G4" s="2"/>
    </row>
    <row r="5" spans="1:7" ht="75" x14ac:dyDescent="0.25">
      <c r="A5" s="65" t="s">
        <v>163</v>
      </c>
      <c r="B5" s="2"/>
      <c r="C5" s="2"/>
      <c r="D5" s="2"/>
      <c r="E5" s="2"/>
      <c r="F5" s="2"/>
      <c r="G5" s="2"/>
    </row>
    <row r="6" spans="1:7" ht="37.5" x14ac:dyDescent="0.25">
      <c r="A6" s="127" t="s">
        <v>168</v>
      </c>
      <c r="B6" s="2"/>
      <c r="C6" s="2"/>
      <c r="D6" s="2"/>
      <c r="E6" s="2"/>
      <c r="F6" s="2"/>
      <c r="G6" s="2"/>
    </row>
    <row r="7" spans="1:7" ht="18.75" x14ac:dyDescent="0.25">
      <c r="A7" s="65"/>
      <c r="B7" s="2"/>
      <c r="C7" s="2"/>
      <c r="D7" s="2"/>
      <c r="E7" s="2"/>
      <c r="F7" s="2"/>
      <c r="G7" s="2"/>
    </row>
    <row r="8" spans="1:7" ht="18.75" x14ac:dyDescent="0.25">
      <c r="A8" s="65"/>
    </row>
    <row r="9" spans="1:7" ht="37.5" x14ac:dyDescent="0.25">
      <c r="A9" s="65" t="s">
        <v>162</v>
      </c>
    </row>
    <row r="10" spans="1:7" ht="24.95" customHeight="1" x14ac:dyDescent="0.25">
      <c r="A10" s="20"/>
    </row>
    <row r="11" spans="1:7" ht="24.95" customHeight="1" x14ac:dyDescent="0.25">
      <c r="A11" s="20"/>
    </row>
    <row r="12" spans="1:7" ht="24.95" customHeight="1" x14ac:dyDescent="0.25">
      <c r="A12" s="20"/>
    </row>
    <row r="13" spans="1:7" x14ac:dyDescent="0.25">
      <c r="A13" s="20"/>
    </row>
    <row r="14" spans="1:7" x14ac:dyDescent="0.25">
      <c r="A14" s="20"/>
    </row>
    <row r="15" spans="1:7" x14ac:dyDescent="0.25">
      <c r="A15" s="20"/>
    </row>
    <row r="16" spans="1:7" x14ac:dyDescent="0.25">
      <c r="A16" s="20"/>
    </row>
    <row r="17" spans="1:1" x14ac:dyDescent="0.25">
      <c r="A17" s="20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  <row r="21" spans="1:1" x14ac:dyDescent="0.25">
      <c r="A21" s="20"/>
    </row>
    <row r="22" spans="1:1" x14ac:dyDescent="0.25">
      <c r="A22" s="20"/>
    </row>
    <row r="23" spans="1:1" x14ac:dyDescent="0.25">
      <c r="A23" s="20"/>
    </row>
    <row r="24" spans="1:1" x14ac:dyDescent="0.25">
      <c r="A24" s="20"/>
    </row>
    <row r="25" spans="1:1" x14ac:dyDescent="0.25">
      <c r="A25" s="2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showRowColHeaders="0" zoomScale="95" zoomScaleNormal="95" workbookViewId="0">
      <selection activeCell="C6" sqref="C6:C32"/>
    </sheetView>
  </sheetViews>
  <sheetFormatPr baseColWidth="10" defaultColWidth="0" defaultRowHeight="15" zeroHeight="1" x14ac:dyDescent="0.25"/>
  <cols>
    <col min="1" max="2" width="32.7109375" style="1" customWidth="1"/>
    <col min="3" max="3" width="17.5703125" style="1" customWidth="1"/>
    <col min="4" max="4" width="35.42578125" style="1" customWidth="1"/>
    <col min="5" max="5" width="4.5703125" style="1" hidden="1" customWidth="1"/>
    <col min="6" max="9" width="14.7109375" style="1" hidden="1" customWidth="1"/>
    <col min="10" max="16384" width="11.42578125" style="1" hidden="1"/>
  </cols>
  <sheetData>
    <row r="1" spans="1:9" ht="18.75" x14ac:dyDescent="0.25">
      <c r="A1" s="166" t="s">
        <v>46</v>
      </c>
      <c r="B1" s="42"/>
      <c r="C1" s="42"/>
      <c r="D1" s="42"/>
    </row>
    <row r="2" spans="1:9" x14ac:dyDescent="0.25">
      <c r="A2" s="44" t="s">
        <v>152</v>
      </c>
      <c r="B2" s="42"/>
      <c r="C2" s="42"/>
      <c r="D2" s="42"/>
    </row>
    <row r="3" spans="1:9" ht="15.75" thickBot="1" x14ac:dyDescent="0.3">
      <c r="A3" s="44"/>
      <c r="B3" s="42"/>
      <c r="C3" s="42"/>
      <c r="D3" s="42"/>
    </row>
    <row r="4" spans="1:9" ht="30.75" thickBot="1" x14ac:dyDescent="0.3">
      <c r="A4" s="209" t="s">
        <v>14</v>
      </c>
      <c r="B4" s="210" t="s">
        <v>156</v>
      </c>
      <c r="C4" s="211" t="s">
        <v>227</v>
      </c>
      <c r="D4" s="212" t="s">
        <v>226</v>
      </c>
      <c r="E4" s="235"/>
      <c r="F4" s="32" t="s">
        <v>153</v>
      </c>
      <c r="G4" s="32" t="s">
        <v>154</v>
      </c>
      <c r="H4" s="32" t="s">
        <v>155</v>
      </c>
      <c r="I4" s="6" t="s">
        <v>8</v>
      </c>
    </row>
    <row r="5" spans="1:9" ht="15.75" thickBot="1" x14ac:dyDescent="0.3">
      <c r="A5" s="473" t="s">
        <v>64</v>
      </c>
      <c r="B5" s="473"/>
      <c r="C5" s="213"/>
      <c r="D5" s="214"/>
      <c r="E5" s="235"/>
      <c r="F5" s="170"/>
      <c r="G5" s="171"/>
      <c r="H5" s="171"/>
      <c r="I5" s="172"/>
    </row>
    <row r="6" spans="1:9" ht="25.5" x14ac:dyDescent="0.25">
      <c r="A6" s="215" t="s">
        <v>243</v>
      </c>
      <c r="B6" s="216" t="s">
        <v>21</v>
      </c>
      <c r="C6" s="196"/>
      <c r="D6" s="60">
        <v>3</v>
      </c>
      <c r="E6" s="20"/>
      <c r="F6" s="33">
        <f>IF(ISERROR($C6/$D$6),0,$C6/$D$6)</f>
        <v>0</v>
      </c>
      <c r="G6" s="34">
        <f>IF($C6&gt;(SUM(F6:$F6)),IF(ISERROR($C6/$D6),"",$C6/$D6),0)</f>
        <v>0</v>
      </c>
      <c r="H6" s="34">
        <f>IF($C6&gt;(SUM($F6:G6)),IF(ISERROR($C6/$D$6),"",$C6/$D$6),0)</f>
        <v>0</v>
      </c>
      <c r="I6" s="7">
        <f t="shared" ref="I6:I26" si="0">SUM(F6:H6)</f>
        <v>0</v>
      </c>
    </row>
    <row r="7" spans="1:9" x14ac:dyDescent="0.25">
      <c r="A7" s="217" t="s">
        <v>244</v>
      </c>
      <c r="B7" s="218" t="s">
        <v>1</v>
      </c>
      <c r="C7" s="196"/>
      <c r="D7" s="61">
        <v>3</v>
      </c>
      <c r="E7" s="20"/>
      <c r="F7" s="35">
        <f>IF(ISERROR($C7/$D7),0,$C7/$D7)</f>
        <v>0</v>
      </c>
      <c r="G7" s="5">
        <f>IF($C7&gt;(SUM(F7:$F7)),IF(ISERROR($C7/$D7),"",$C7/$D7),0)</f>
        <v>0</v>
      </c>
      <c r="H7" s="5">
        <f>IF($C7&gt;(SUM($F7:G7)),IF(ISERROR($C7/$D7),"",$C7/$D7),0)</f>
        <v>0</v>
      </c>
      <c r="I7" s="8">
        <f t="shared" si="0"/>
        <v>0</v>
      </c>
    </row>
    <row r="8" spans="1:9" x14ac:dyDescent="0.25">
      <c r="A8" s="217" t="s">
        <v>245</v>
      </c>
      <c r="B8" s="218" t="s">
        <v>18</v>
      </c>
      <c r="C8" s="196"/>
      <c r="D8" s="61">
        <v>3</v>
      </c>
      <c r="E8" s="20"/>
      <c r="F8" s="35">
        <f t="shared" ref="F8:F26" si="1">IF(ISERROR($C8/$D8),0,$C8/$D8)</f>
        <v>0</v>
      </c>
      <c r="G8" s="5">
        <f>IF($C8&gt;(SUM(F8:$F8)),IF(ISERROR($C8/$D8),"",$C8/$D8),0)</f>
        <v>0</v>
      </c>
      <c r="H8" s="5">
        <f>IF($C8&gt;(SUM($F8:G8)),IF(ISERROR($C8/$D8),"",$C8/$D8),0)</f>
        <v>0</v>
      </c>
      <c r="I8" s="8">
        <f t="shared" si="0"/>
        <v>0</v>
      </c>
    </row>
    <row r="9" spans="1:9" x14ac:dyDescent="0.25">
      <c r="A9" s="217" t="s">
        <v>246</v>
      </c>
      <c r="B9" s="218" t="s">
        <v>19</v>
      </c>
      <c r="C9" s="196"/>
      <c r="D9" s="61">
        <v>3</v>
      </c>
      <c r="E9" s="20"/>
      <c r="F9" s="35">
        <f t="shared" si="1"/>
        <v>0</v>
      </c>
      <c r="G9" s="5">
        <f>IF($C9&gt;(SUM(F9:$F9)),IF(ISERROR($C9/$D9),"",$C9/$D9),0)</f>
        <v>0</v>
      </c>
      <c r="H9" s="5">
        <f>IF($C9&gt;(SUM($F9:G9)),IF(ISERROR($C9/$D9),"",$C9/$D9),0)</f>
        <v>0</v>
      </c>
      <c r="I9" s="8">
        <f t="shared" si="0"/>
        <v>0</v>
      </c>
    </row>
    <row r="10" spans="1:9" x14ac:dyDescent="0.25">
      <c r="A10" s="217" t="s">
        <v>247</v>
      </c>
      <c r="B10" s="218"/>
      <c r="C10" s="196"/>
      <c r="D10" s="132" t="s">
        <v>174</v>
      </c>
      <c r="E10" s="20"/>
      <c r="F10" s="35">
        <f t="shared" si="1"/>
        <v>0</v>
      </c>
      <c r="G10" s="5">
        <f>IF($C10&gt;(SUM(F10:$F10)),IF(ISERROR($C10/$D10),"",$C10/$D10),0)</f>
        <v>0</v>
      </c>
      <c r="H10" s="5">
        <f>IF($C10&gt;(SUM($F10:G10)),IF(ISERROR($C10/$D10),"",$C10/$D10),0)</f>
        <v>0</v>
      </c>
      <c r="I10" s="8">
        <f t="shared" si="0"/>
        <v>0</v>
      </c>
    </row>
    <row r="11" spans="1:9" x14ac:dyDescent="0.25">
      <c r="A11" s="217" t="s">
        <v>248</v>
      </c>
      <c r="B11" s="218" t="s">
        <v>205</v>
      </c>
      <c r="C11" s="196"/>
      <c r="D11" s="132" t="s">
        <v>174</v>
      </c>
      <c r="E11" s="20"/>
      <c r="F11" s="35">
        <f t="shared" si="1"/>
        <v>0</v>
      </c>
      <c r="G11" s="5">
        <f>IF($C11&gt;(SUM(F11:$F11)),IF(ISERROR($C11/$D11),"",$C11/$D11),0)</f>
        <v>0</v>
      </c>
      <c r="H11" s="5">
        <f>IF($C11&gt;(SUM($F11:G11)),IF(ISERROR($C11/$D11),"",$C11/$D11),0)</f>
        <v>0</v>
      </c>
      <c r="I11" s="8">
        <f t="shared" si="0"/>
        <v>0</v>
      </c>
    </row>
    <row r="12" spans="1:9" x14ac:dyDescent="0.25">
      <c r="A12" s="217" t="s">
        <v>249</v>
      </c>
      <c r="B12" s="218" t="s">
        <v>9</v>
      </c>
      <c r="C12" s="196"/>
      <c r="D12" s="132" t="s">
        <v>174</v>
      </c>
      <c r="E12" s="20"/>
      <c r="F12" s="35">
        <f t="shared" si="1"/>
        <v>0</v>
      </c>
      <c r="G12" s="5">
        <f>IF($C12&gt;(SUM(F12:$F12)),IF(ISERROR($C12/$D12),"",$C12/$D12),0)</f>
        <v>0</v>
      </c>
      <c r="H12" s="5">
        <f>IF($C12&gt;(SUM($F12:G12)),IF(ISERROR($C12/$D12),"",$C12/$D12),0)</f>
        <v>0</v>
      </c>
      <c r="I12" s="8">
        <f t="shared" si="0"/>
        <v>0</v>
      </c>
    </row>
    <row r="13" spans="1:9" x14ac:dyDescent="0.25">
      <c r="A13" s="219"/>
      <c r="B13" s="220"/>
      <c r="C13" s="229"/>
      <c r="D13" s="173"/>
      <c r="E13" s="73"/>
      <c r="F13" s="174"/>
      <c r="G13" s="175"/>
      <c r="H13" s="175"/>
      <c r="I13" s="176"/>
    </row>
    <row r="14" spans="1:9" x14ac:dyDescent="0.25">
      <c r="A14" s="473" t="s">
        <v>65</v>
      </c>
      <c r="B14" s="473"/>
      <c r="C14" s="230"/>
      <c r="D14" s="231"/>
      <c r="E14" s="73"/>
      <c r="F14" s="177"/>
      <c r="G14" s="178"/>
      <c r="H14" s="178"/>
      <c r="I14" s="179"/>
    </row>
    <row r="15" spans="1:9" x14ac:dyDescent="0.25">
      <c r="A15" s="217" t="s">
        <v>250</v>
      </c>
      <c r="B15" s="218"/>
      <c r="C15" s="196"/>
      <c r="D15" s="132" t="s">
        <v>174</v>
      </c>
      <c r="E15" s="20"/>
      <c r="F15" s="35">
        <f t="shared" ref="F15:F21" si="2">IF(ISERROR($C15/$D15),0,$C15/$D15)</f>
        <v>0</v>
      </c>
      <c r="G15" s="5">
        <f>IF($C15&gt;(SUM(F15:$F15)),IF(ISERROR($C15/$D15),"",$C15/$D15),0)</f>
        <v>0</v>
      </c>
      <c r="H15" s="5">
        <f>IF($C15&gt;(SUM($F15:G15)),IF(ISERROR($C15/$D15),"",$C15/$D15),0)</f>
        <v>0</v>
      </c>
      <c r="I15" s="8">
        <f t="shared" ref="I15:I21" si="3">SUM(F15:H15)</f>
        <v>0</v>
      </c>
    </row>
    <row r="16" spans="1:9" x14ac:dyDescent="0.25">
      <c r="A16" s="217" t="s">
        <v>251</v>
      </c>
      <c r="B16" s="218" t="s">
        <v>4</v>
      </c>
      <c r="C16" s="196"/>
      <c r="D16" s="61">
        <v>10</v>
      </c>
      <c r="E16" s="20"/>
      <c r="F16" s="35">
        <f t="shared" si="2"/>
        <v>0</v>
      </c>
      <c r="G16" s="5">
        <f>IF($C16&gt;(SUM(F16:$F16)),IF(ISERROR($C16/$D16),"",$C16/$D16),0)</f>
        <v>0</v>
      </c>
      <c r="H16" s="5">
        <f>IF($C16&gt;(SUM($F16:G16)),IF(ISERROR($C16/$D16),"",$C16/$D16),0)</f>
        <v>0</v>
      </c>
      <c r="I16" s="8">
        <f t="shared" si="3"/>
        <v>0</v>
      </c>
    </row>
    <row r="17" spans="1:9" x14ac:dyDescent="0.25">
      <c r="A17" s="217" t="s">
        <v>252</v>
      </c>
      <c r="B17" s="218" t="s">
        <v>10</v>
      </c>
      <c r="C17" s="196"/>
      <c r="D17" s="61">
        <v>7</v>
      </c>
      <c r="E17" s="20"/>
      <c r="F17" s="35">
        <f t="shared" si="2"/>
        <v>0</v>
      </c>
      <c r="G17" s="5">
        <f>IF($C17&gt;(SUM(F17:$F17)),IF(ISERROR($C17/$D17),"",$C17/$D17),0)</f>
        <v>0</v>
      </c>
      <c r="H17" s="5">
        <f>IF($C17&gt;(SUM($F17:G17)),IF(ISERROR($C17/$D17),"",$C17/$D17),0)</f>
        <v>0</v>
      </c>
      <c r="I17" s="8">
        <f t="shared" si="3"/>
        <v>0</v>
      </c>
    </row>
    <row r="18" spans="1:9" x14ac:dyDescent="0.25">
      <c r="A18" s="217" t="s">
        <v>253</v>
      </c>
      <c r="B18" s="218" t="s">
        <v>5</v>
      </c>
      <c r="C18" s="196"/>
      <c r="D18" s="61">
        <v>5</v>
      </c>
      <c r="E18" s="20"/>
      <c r="F18" s="35">
        <f t="shared" si="2"/>
        <v>0</v>
      </c>
      <c r="G18" s="5">
        <f>IF($C18&gt;(SUM(F18:$F18)),IF(ISERROR($C18/$D18),"",$C18/$D18),0)</f>
        <v>0</v>
      </c>
      <c r="H18" s="5">
        <f>IF($C18&gt;(SUM($F18:G18)),IF(ISERROR($C18/$D18),"",$C18/$D18),0)</f>
        <v>0</v>
      </c>
      <c r="I18" s="8">
        <f t="shared" si="3"/>
        <v>0</v>
      </c>
    </row>
    <row r="19" spans="1:9" x14ac:dyDescent="0.25">
      <c r="A19" s="217" t="s">
        <v>254</v>
      </c>
      <c r="B19" s="218" t="s">
        <v>12</v>
      </c>
      <c r="C19" s="196"/>
      <c r="D19" s="61">
        <v>4</v>
      </c>
      <c r="E19" s="20"/>
      <c r="F19" s="35">
        <f t="shared" si="2"/>
        <v>0</v>
      </c>
      <c r="G19" s="5">
        <f>IF($C19&gt;(SUM(F19:$F19)),IF(ISERROR($C19/$D19),"",$C19/$D19),0)</f>
        <v>0</v>
      </c>
      <c r="H19" s="5">
        <f>IF($C19&gt;(SUM($F19:G19)),IF(ISERROR($C19/$D19),"",$C19/$D19),0)</f>
        <v>0</v>
      </c>
      <c r="I19" s="8">
        <f t="shared" si="3"/>
        <v>0</v>
      </c>
    </row>
    <row r="20" spans="1:9" x14ac:dyDescent="0.25">
      <c r="A20" s="217" t="s">
        <v>255</v>
      </c>
      <c r="B20" s="218" t="s">
        <v>22</v>
      </c>
      <c r="C20" s="196"/>
      <c r="D20" s="61">
        <v>4</v>
      </c>
      <c r="E20" s="20"/>
      <c r="F20" s="35">
        <f t="shared" si="2"/>
        <v>0</v>
      </c>
      <c r="G20" s="5">
        <f>IF($C20&gt;(SUM(F20:$F20)),IF(ISERROR($C20/$D20),"",$C20/$D20),0)</f>
        <v>0</v>
      </c>
      <c r="H20" s="5">
        <f>IF($C20&gt;(SUM($F20:G20)),IF(ISERROR($C20/$D20),"",$C20/$D20),0)</f>
        <v>0</v>
      </c>
      <c r="I20" s="8">
        <f t="shared" si="3"/>
        <v>0</v>
      </c>
    </row>
    <row r="21" spans="1:9" ht="15.75" thickBot="1" x14ac:dyDescent="0.3">
      <c r="A21" s="217" t="s">
        <v>256</v>
      </c>
      <c r="B21" s="218" t="s">
        <v>11</v>
      </c>
      <c r="C21" s="196"/>
      <c r="D21" s="61">
        <v>10</v>
      </c>
      <c r="E21" s="20"/>
      <c r="F21" s="36">
        <f t="shared" si="2"/>
        <v>0</v>
      </c>
      <c r="G21" s="37">
        <f>IF($C21&gt;(SUM(F21:$F21)),IF(ISERROR($C21/$D21),"",$C21/$D21),0)</f>
        <v>0</v>
      </c>
      <c r="H21" s="37">
        <f>IF($C21&gt;(SUM($F21:G21)),IF(ISERROR($C21/$D21),"",$C21/$D21),0)</f>
        <v>0</v>
      </c>
      <c r="I21" s="9">
        <f t="shared" si="3"/>
        <v>0</v>
      </c>
    </row>
    <row r="22" spans="1:9" x14ac:dyDescent="0.25">
      <c r="A22" s="219"/>
      <c r="B22" s="220"/>
      <c r="C22" s="232"/>
      <c r="D22" s="173"/>
      <c r="E22" s="20"/>
      <c r="F22" s="174"/>
      <c r="G22" s="175"/>
      <c r="H22" s="175"/>
      <c r="I22" s="176"/>
    </row>
    <row r="23" spans="1:9" x14ac:dyDescent="0.25">
      <c r="A23" s="474" t="s">
        <v>194</v>
      </c>
      <c r="B23" s="474"/>
      <c r="C23" s="233"/>
      <c r="D23" s="234"/>
      <c r="E23" s="20"/>
      <c r="F23" s="174"/>
      <c r="G23" s="175"/>
      <c r="H23" s="175"/>
      <c r="I23" s="176"/>
    </row>
    <row r="24" spans="1:9" x14ac:dyDescent="0.25">
      <c r="A24" s="217" t="s">
        <v>2</v>
      </c>
      <c r="B24" s="218" t="s">
        <v>3</v>
      </c>
      <c r="C24" s="196"/>
      <c r="D24" s="61">
        <v>3</v>
      </c>
      <c r="E24" s="20"/>
      <c r="F24" s="35">
        <f t="shared" si="1"/>
        <v>0</v>
      </c>
      <c r="G24" s="5">
        <f>IF($C24&gt;(SUM(F24:$F24)),IF(ISERROR($C24/$D24),"",$C24/$D24),0)</f>
        <v>0</v>
      </c>
      <c r="H24" s="5">
        <f>IF($C24&gt;(SUM($F24:G24)),IF(ISERROR($C24/$D24),"",$C24/$D24),0)</f>
        <v>0</v>
      </c>
      <c r="I24" s="8">
        <f t="shared" si="0"/>
        <v>0</v>
      </c>
    </row>
    <row r="25" spans="1:9" x14ac:dyDescent="0.25">
      <c r="A25" s="217" t="s">
        <v>172</v>
      </c>
      <c r="B25" s="218" t="s">
        <v>173</v>
      </c>
      <c r="C25" s="196"/>
      <c r="D25" s="61">
        <v>2</v>
      </c>
      <c r="E25" s="20"/>
      <c r="F25" s="35">
        <f t="shared" si="1"/>
        <v>0</v>
      </c>
      <c r="G25" s="5">
        <f>IF($C25&gt;(SUM(F25:$F25)),IF(ISERROR($C25/$D25),"",$C25/$D25),0)</f>
        <v>0</v>
      </c>
      <c r="H25" s="5">
        <f>IF($C25&gt;(SUM($F25:G25)),IF(ISERROR($C25/$D25),"",$C25/$D25),0)</f>
        <v>0</v>
      </c>
      <c r="I25" s="8">
        <f t="shared" si="0"/>
        <v>0</v>
      </c>
    </row>
    <row r="26" spans="1:9" ht="25.5" x14ac:dyDescent="0.25">
      <c r="A26" s="217" t="s">
        <v>171</v>
      </c>
      <c r="B26" s="218" t="s">
        <v>20</v>
      </c>
      <c r="C26" s="196"/>
      <c r="D26" s="61">
        <v>3</v>
      </c>
      <c r="E26" s="20"/>
      <c r="F26" s="35">
        <f t="shared" si="1"/>
        <v>0</v>
      </c>
      <c r="G26" s="5">
        <f>IF($C26&gt;(SUM(F26:$F26)),IF(ISERROR($C26/$D26),"",$C26/$D26),0)</f>
        <v>0</v>
      </c>
      <c r="H26" s="5">
        <f>IF($C26&gt;(SUM($F26:G26)),IF(ISERROR($C26/$D26),"",$C26/$D26),0)</f>
        <v>0</v>
      </c>
      <c r="I26" s="8">
        <f t="shared" si="0"/>
        <v>0</v>
      </c>
    </row>
    <row r="27" spans="1:9" x14ac:dyDescent="0.25">
      <c r="A27" s="42"/>
      <c r="B27" s="42"/>
      <c r="C27" s="42"/>
      <c r="D27" s="42"/>
    </row>
    <row r="28" spans="1:9" x14ac:dyDescent="0.25">
      <c r="A28" s="215" t="s">
        <v>6</v>
      </c>
      <c r="B28" s="221" t="s">
        <v>23</v>
      </c>
      <c r="C28" s="197"/>
      <c r="D28" s="41"/>
      <c r="E28" s="20"/>
      <c r="F28" s="20"/>
      <c r="G28" s="20"/>
      <c r="H28" s="20"/>
      <c r="I28" s="4"/>
    </row>
    <row r="29" spans="1:9" s="20" customFormat="1" x14ac:dyDescent="0.25">
      <c r="A29" s="222"/>
      <c r="B29" s="223"/>
      <c r="C29" s="40"/>
      <c r="D29" s="41"/>
      <c r="I29" s="4"/>
    </row>
    <row r="30" spans="1:9" ht="25.5" x14ac:dyDescent="0.25">
      <c r="A30" s="215" t="s">
        <v>7</v>
      </c>
      <c r="B30" s="224" t="s">
        <v>24</v>
      </c>
      <c r="C30" s="197"/>
      <c r="D30" s="41"/>
      <c r="E30" s="20"/>
      <c r="F30" s="20"/>
      <c r="G30" s="20"/>
      <c r="H30" s="20"/>
      <c r="I30" s="4"/>
    </row>
    <row r="31" spans="1:9" s="20" customFormat="1" x14ac:dyDescent="0.25">
      <c r="A31" s="222"/>
      <c r="B31" s="225"/>
      <c r="C31" s="40"/>
      <c r="D31" s="41"/>
      <c r="I31" s="4"/>
    </row>
    <row r="32" spans="1:9" x14ac:dyDescent="0.25">
      <c r="A32" s="226" t="s">
        <v>13</v>
      </c>
      <c r="B32" s="227"/>
      <c r="C32" s="198"/>
      <c r="D32" s="41"/>
      <c r="E32" s="20"/>
      <c r="F32" s="20"/>
      <c r="G32" s="20"/>
      <c r="H32" s="20"/>
      <c r="I32" s="4"/>
    </row>
    <row r="33" spans="1:9" x14ac:dyDescent="0.25">
      <c r="A33" s="226"/>
      <c r="B33" s="227"/>
      <c r="C33" s="40"/>
      <c r="D33" s="41"/>
      <c r="E33" s="20"/>
      <c r="F33" s="20"/>
      <c r="G33" s="20"/>
      <c r="H33" s="20"/>
      <c r="I33" s="4"/>
    </row>
    <row r="34" spans="1:9" ht="15.75" thickBot="1" x14ac:dyDescent="0.3">
      <c r="A34" s="226"/>
      <c r="B34" s="227"/>
      <c r="C34" s="40"/>
      <c r="D34" s="41"/>
      <c r="E34" s="20"/>
      <c r="F34" s="20"/>
      <c r="G34" s="20"/>
      <c r="H34" s="20"/>
      <c r="I34" s="4"/>
    </row>
    <row r="35" spans="1:9" ht="15.75" thickBot="1" x14ac:dyDescent="0.3">
      <c r="A35" s="228" t="s">
        <v>8</v>
      </c>
      <c r="B35" s="42"/>
      <c r="C35" s="199">
        <f>SUM(C6:C32)</f>
        <v>0</v>
      </c>
      <c r="D35" s="42"/>
      <c r="I35" s="4"/>
    </row>
    <row r="36" spans="1:9" x14ac:dyDescent="0.25">
      <c r="A36" s="42"/>
      <c r="B36" s="42"/>
      <c r="C36" s="42"/>
      <c r="D36" s="42"/>
    </row>
    <row r="37" spans="1:9" x14ac:dyDescent="0.25">
      <c r="A37" s="42"/>
      <c r="B37" s="42"/>
      <c r="C37" s="42"/>
      <c r="D37" s="42"/>
    </row>
    <row r="38" spans="1:9" hidden="1" x14ac:dyDescent="0.25">
      <c r="C38" s="42"/>
      <c r="D38" s="42"/>
    </row>
    <row r="39" spans="1:9" hidden="1" x14ac:dyDescent="0.25"/>
    <row r="40" spans="1:9" hidden="1" x14ac:dyDescent="0.25"/>
    <row r="41" spans="1:9" hidden="1" x14ac:dyDescent="0.25"/>
    <row r="42" spans="1:9" hidden="1" x14ac:dyDescent="0.25"/>
    <row r="43" spans="1:9" hidden="1" x14ac:dyDescent="0.25"/>
    <row r="44" spans="1:9" hidden="1" x14ac:dyDescent="0.25"/>
  </sheetData>
  <sheetProtection password="C661" sheet="1" objects="1" scenarios="1"/>
  <mergeCells count="3">
    <mergeCell ref="A5:B5"/>
    <mergeCell ref="A23:B23"/>
    <mergeCell ref="A14:B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headerFooter>
    <oddHeader>&amp;C&amp;A&amp;R&amp;D</oddHeader>
    <oddFooter>&amp;R&amp;P/&amp;N</oddFooter>
  </headerFooter>
  <ignoredErrors>
    <ignoredError sqref="F24:I26 F6:I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5"/>
  <sheetViews>
    <sheetView showGridLines="0" showRowColHeaders="0" zoomScale="95" zoomScaleNormal="95" workbookViewId="0">
      <selection activeCell="D30" sqref="D30"/>
    </sheetView>
  </sheetViews>
  <sheetFormatPr baseColWidth="10" defaultColWidth="0" defaultRowHeight="15" zeroHeight="1" x14ac:dyDescent="0.25"/>
  <cols>
    <col min="1" max="1" width="35.7109375" style="1" customWidth="1"/>
    <col min="2" max="2" width="20.7109375" style="1" customWidth="1"/>
    <col min="3" max="3" width="17.7109375" style="1" customWidth="1"/>
    <col min="4" max="4" width="35.7109375" style="1" customWidth="1"/>
    <col min="5" max="5" width="20.7109375" style="1" hidden="1" customWidth="1"/>
    <col min="6" max="6" width="11.140625" style="1" hidden="1" customWidth="1"/>
    <col min="7" max="15" width="13.7109375" style="1" hidden="1" customWidth="1"/>
    <col min="16" max="17" width="11.42578125" style="1" hidden="1" customWidth="1"/>
    <col min="18" max="19" width="0" style="1" hidden="1" customWidth="1"/>
    <col min="20" max="16384" width="11.42578125" style="1" hidden="1"/>
  </cols>
  <sheetData>
    <row r="1" spans="1:17" s="11" customFormat="1" ht="18.75" x14ac:dyDescent="0.25">
      <c r="A1" s="166" t="s">
        <v>45</v>
      </c>
      <c r="B1" s="43"/>
      <c r="C1" s="43"/>
      <c r="D1" s="43"/>
    </row>
    <row r="2" spans="1:17" s="11" customFormat="1" x14ac:dyDescent="0.25">
      <c r="A2" s="44"/>
      <c r="B2" s="43"/>
      <c r="C2" s="43"/>
      <c r="D2" s="43"/>
    </row>
    <row r="3" spans="1:17" s="11" customFormat="1" x14ac:dyDescent="0.25">
      <c r="A3" s="44"/>
      <c r="B3" s="43"/>
      <c r="C3" s="43"/>
      <c r="D3" s="43"/>
    </row>
    <row r="4" spans="1:17" s="11" customFormat="1" x14ac:dyDescent="0.25">
      <c r="A4" s="138" t="s">
        <v>175</v>
      </c>
      <c r="B4" s="194">
        <f>'1 - Les Investissements'!C35</f>
        <v>0</v>
      </c>
      <c r="C4" s="43"/>
      <c r="D4" s="43"/>
    </row>
    <row r="5" spans="1:17" s="11" customFormat="1" x14ac:dyDescent="0.25">
      <c r="A5" s="44"/>
      <c r="B5" s="43"/>
      <c r="C5" s="43"/>
      <c r="D5" s="43"/>
    </row>
    <row r="6" spans="1:17" s="11" customFormat="1" x14ac:dyDescent="0.25">
      <c r="A6" s="135" t="s">
        <v>177</v>
      </c>
      <c r="B6" s="205" t="s">
        <v>227</v>
      </c>
      <c r="C6" s="43"/>
      <c r="D6" s="43"/>
    </row>
    <row r="7" spans="1:17" s="11" customFormat="1" x14ac:dyDescent="0.25">
      <c r="A7" s="55" t="s">
        <v>178</v>
      </c>
      <c r="B7" s="189">
        <f>SUM(B8:B9)</f>
        <v>0</v>
      </c>
      <c r="C7" s="43"/>
      <c r="D7" s="43"/>
    </row>
    <row r="8" spans="1:17" s="11" customFormat="1" ht="15" customHeight="1" x14ac:dyDescent="0.25">
      <c r="A8" s="45" t="s">
        <v>206</v>
      </c>
      <c r="B8" s="190"/>
      <c r="C8" s="49"/>
    </row>
    <row r="9" spans="1:17" s="12" customFormat="1" x14ac:dyDescent="0.25">
      <c r="A9" s="45" t="s">
        <v>207</v>
      </c>
      <c r="B9" s="191"/>
      <c r="C9" s="5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s="12" customFormat="1" x14ac:dyDescent="0.25">
      <c r="A10" s="55" t="s">
        <v>179</v>
      </c>
      <c r="B10" s="189">
        <f>SUM(B11:B12)</f>
        <v>0</v>
      </c>
      <c r="C10" s="50"/>
      <c r="D10" s="50"/>
    </row>
    <row r="11" spans="1:17" s="12" customFormat="1" x14ac:dyDescent="0.25">
      <c r="A11" s="45" t="s">
        <v>202</v>
      </c>
      <c r="B11" s="190"/>
      <c r="C11" s="50"/>
    </row>
    <row r="12" spans="1:17" s="12" customFormat="1" x14ac:dyDescent="0.25">
      <c r="A12" s="45" t="s">
        <v>203</v>
      </c>
      <c r="B12" s="191"/>
      <c r="C12" s="50"/>
    </row>
    <row r="13" spans="1:17" s="12" customFormat="1" x14ac:dyDescent="0.25">
      <c r="A13" s="55" t="s">
        <v>180</v>
      </c>
      <c r="B13" s="189">
        <f>SUM(B14:B15)</f>
        <v>0</v>
      </c>
      <c r="C13" s="50"/>
      <c r="D13" s="50"/>
    </row>
    <row r="14" spans="1:17" s="12" customFormat="1" x14ac:dyDescent="0.25">
      <c r="A14" s="45" t="s">
        <v>202</v>
      </c>
      <c r="B14" s="190"/>
      <c r="C14" s="50"/>
    </row>
    <row r="15" spans="1:17" s="12" customFormat="1" x14ac:dyDescent="0.25">
      <c r="A15" s="45" t="s">
        <v>203</v>
      </c>
      <c r="B15" s="191"/>
      <c r="C15" s="50"/>
    </row>
    <row r="16" spans="1:17" s="12" customFormat="1" x14ac:dyDescent="0.25">
      <c r="A16" s="45"/>
      <c r="B16" s="46"/>
      <c r="C16" s="50"/>
      <c r="D16" s="50"/>
    </row>
    <row r="17" spans="1:12" s="12" customFormat="1" x14ac:dyDescent="0.25">
      <c r="A17" s="135" t="s">
        <v>181</v>
      </c>
      <c r="B17" s="189">
        <f>SUM(B18:B20)</f>
        <v>0</v>
      </c>
      <c r="C17" s="50"/>
      <c r="D17" s="50"/>
    </row>
    <row r="18" spans="1:12" s="12" customFormat="1" x14ac:dyDescent="0.25">
      <c r="A18" s="55" t="s">
        <v>178</v>
      </c>
      <c r="B18" s="191"/>
      <c r="C18" s="50"/>
      <c r="D18" s="50"/>
    </row>
    <row r="19" spans="1:12" s="12" customFormat="1" x14ac:dyDescent="0.25">
      <c r="A19" s="55" t="s">
        <v>179</v>
      </c>
      <c r="B19" s="191"/>
      <c r="C19" s="50"/>
    </row>
    <row r="20" spans="1:12" s="12" customFormat="1" x14ac:dyDescent="0.25">
      <c r="A20" s="55" t="s">
        <v>180</v>
      </c>
      <c r="B20" s="191"/>
      <c r="C20" s="50"/>
    </row>
    <row r="21" spans="1:12" s="12" customFormat="1" x14ac:dyDescent="0.25">
      <c r="A21" s="45"/>
      <c r="B21" s="46"/>
      <c r="C21" s="50"/>
      <c r="D21" s="50"/>
    </row>
    <row r="22" spans="1:12" s="12" customFormat="1" x14ac:dyDescent="0.25">
      <c r="A22" s="134" t="s">
        <v>183</v>
      </c>
      <c r="B22" s="192">
        <f>SUM(B7,B10,B13,B18:B20)</f>
        <v>0</v>
      </c>
      <c r="C22" s="50"/>
      <c r="D22" s="50"/>
    </row>
    <row r="23" spans="1:12" s="12" customFormat="1" x14ac:dyDescent="0.25">
      <c r="A23" s="135" t="s">
        <v>29</v>
      </c>
      <c r="B23" s="137"/>
      <c r="C23" s="50"/>
      <c r="D23" s="50"/>
    </row>
    <row r="24" spans="1:12" s="12" customFormat="1" x14ac:dyDescent="0.25">
      <c r="A24" s="13" t="s">
        <v>186</v>
      </c>
      <c r="B24" s="190"/>
      <c r="C24" s="50"/>
      <c r="D24" s="50"/>
    </row>
    <row r="25" spans="1:12" s="12" customFormat="1" x14ac:dyDescent="0.25">
      <c r="A25" s="13" t="s">
        <v>187</v>
      </c>
      <c r="B25" s="190"/>
      <c r="C25" s="50"/>
      <c r="D25" s="50"/>
    </row>
    <row r="26" spans="1:12" s="12" customFormat="1" x14ac:dyDescent="0.25">
      <c r="A26" s="59" t="s">
        <v>25</v>
      </c>
      <c r="B26" s="190"/>
      <c r="C26" s="50"/>
      <c r="D26" s="50"/>
    </row>
    <row r="27" spans="1:12" s="12" customFormat="1" x14ac:dyDescent="0.25">
      <c r="A27" s="50"/>
      <c r="B27" s="50"/>
      <c r="C27" s="50"/>
      <c r="D27" s="50"/>
    </row>
    <row r="28" spans="1:12" s="12" customFormat="1" ht="15.75" thickBot="1" x14ac:dyDescent="0.3">
      <c r="A28" s="134" t="s">
        <v>182</v>
      </c>
      <c r="B28" s="192">
        <f>SUM(B24:B26)</f>
        <v>0</v>
      </c>
      <c r="C28" s="50"/>
      <c r="D28" s="50"/>
    </row>
    <row r="29" spans="1:12" s="12" customFormat="1" ht="15.75" thickBot="1" x14ac:dyDescent="0.3">
      <c r="A29" s="135" t="s">
        <v>113</v>
      </c>
      <c r="B29" s="46"/>
      <c r="C29" s="47" t="s">
        <v>27</v>
      </c>
      <c r="D29" s="48" t="s">
        <v>28</v>
      </c>
      <c r="E29" s="10" t="s">
        <v>26</v>
      </c>
      <c r="F29" s="10" t="s">
        <v>86</v>
      </c>
      <c r="G29" s="293" t="s">
        <v>188</v>
      </c>
      <c r="H29" s="294" t="s">
        <v>189</v>
      </c>
      <c r="I29" s="293" t="s">
        <v>190</v>
      </c>
      <c r="J29" s="294" t="s">
        <v>191</v>
      </c>
      <c r="K29" s="293" t="s">
        <v>192</v>
      </c>
      <c r="L29" s="294" t="s">
        <v>193</v>
      </c>
    </row>
    <row r="30" spans="1:12" s="12" customFormat="1" x14ac:dyDescent="0.25">
      <c r="A30" s="59" t="s">
        <v>200</v>
      </c>
      <c r="B30" s="190"/>
      <c r="C30" s="29"/>
      <c r="D30" s="30"/>
      <c r="E30" s="18" t="str">
        <f>mensualite</f>
        <v/>
      </c>
      <c r="F30" s="19">
        <f>'Rmbt emprunt 1 '!H7</f>
        <v>0</v>
      </c>
      <c r="G30" s="287">
        <f>SUM('Rmbt emprunt 1 '!$F$12:$F$23)</f>
        <v>0</v>
      </c>
      <c r="H30" s="288">
        <f>SUM('Rmbt emprunt 1 '!$G$12:$G$23)</f>
        <v>0</v>
      </c>
      <c r="I30" s="287">
        <f>SUM('Rmbt emprunt 1 '!F24:F35)</f>
        <v>0</v>
      </c>
      <c r="J30" s="288">
        <f>SUM('Rmbt emprunt 1 '!G24:G35)</f>
        <v>0</v>
      </c>
      <c r="K30" s="287">
        <f>SUM('Rmbt emprunt 1 '!F36:F47)</f>
        <v>0</v>
      </c>
      <c r="L30" s="288">
        <f>SUM('Rmbt emprunt 1 '!G36:G47)</f>
        <v>0</v>
      </c>
    </row>
    <row r="31" spans="1:12" s="12" customFormat="1" ht="15.75" thickBot="1" x14ac:dyDescent="0.3">
      <c r="A31" s="59" t="s">
        <v>201</v>
      </c>
      <c r="B31" s="190"/>
      <c r="C31" s="29"/>
      <c r="D31" s="30"/>
      <c r="E31" s="18" t="str">
        <f>'Rmbt emprunt 2'!mensualite</f>
        <v/>
      </c>
      <c r="F31" s="19">
        <f>'Rmbt emprunt 2'!H7</f>
        <v>0</v>
      </c>
      <c r="G31" s="289">
        <f>SUM('Rmbt emprunt 2'!F12:F23)</f>
        <v>0</v>
      </c>
      <c r="H31" s="290">
        <f>SUM('Rmbt emprunt 2'!G12:G23)</f>
        <v>0</v>
      </c>
      <c r="I31" s="289">
        <f>SUM('Rmbt emprunt 2'!F24:F35)</f>
        <v>0</v>
      </c>
      <c r="J31" s="290">
        <f>SUM('Rmbt emprunt 2'!G24:G35)</f>
        <v>0</v>
      </c>
      <c r="K31" s="289">
        <f>SUM('Rmbt emprunt 2'!F36:F47)</f>
        <v>0</v>
      </c>
      <c r="L31" s="290">
        <f>SUM('Rmbt emprunt 2'!G36:G47)</f>
        <v>0</v>
      </c>
    </row>
    <row r="32" spans="1:12" s="12" customFormat="1" x14ac:dyDescent="0.25">
      <c r="A32" s="51"/>
      <c r="B32" s="52"/>
      <c r="C32" s="53"/>
      <c r="D32" s="54"/>
      <c r="E32" s="291"/>
      <c r="F32" s="19"/>
      <c r="G32" s="292"/>
      <c r="H32" s="292"/>
      <c r="I32" s="292"/>
      <c r="J32" s="292"/>
      <c r="K32" s="292"/>
      <c r="L32" s="292"/>
    </row>
    <row r="33" spans="1:17" s="12" customFormat="1" x14ac:dyDescent="0.25">
      <c r="A33" s="134" t="s">
        <v>184</v>
      </c>
      <c r="B33" s="192">
        <f>B30+B31</f>
        <v>0</v>
      </c>
      <c r="C33" s="49"/>
      <c r="D33" s="43"/>
      <c r="E33" s="19">
        <f>SUM(E30:E32)</f>
        <v>0</v>
      </c>
      <c r="F33" s="19">
        <f t="shared" ref="F33:L33" si="0">SUM(F30:F32)</f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</row>
    <row r="34" spans="1:17" s="12" customFormat="1" ht="15.75" thickBot="1" x14ac:dyDescent="0.3">
      <c r="A34" s="50"/>
      <c r="B34" s="50"/>
      <c r="C34" s="50"/>
      <c r="D34" s="50"/>
    </row>
    <row r="35" spans="1:17" s="11" customFormat="1" ht="15.75" customHeight="1" thickBot="1" x14ac:dyDescent="0.3">
      <c r="A35" s="136" t="s">
        <v>185</v>
      </c>
      <c r="B35" s="193">
        <f>B22+B28+B33</f>
        <v>0</v>
      </c>
      <c r="C35" s="475" t="str">
        <f>IF(B35='1 - Les Investissements'!C35,"","Le total doit être égal au montant de vos Investissements, merci de corriger vos montants")</f>
        <v/>
      </c>
      <c r="D35" s="475"/>
      <c r="F35" s="3"/>
    </row>
    <row r="36" spans="1:17" s="11" customFormat="1" x14ac:dyDescent="0.25">
      <c r="A36" s="133" t="s">
        <v>176</v>
      </c>
      <c r="B36" s="195">
        <f>B4-B35</f>
        <v>0</v>
      </c>
      <c r="C36" s="475"/>
      <c r="D36" s="475"/>
    </row>
    <row r="37" spans="1:17" x14ac:dyDescent="0.25">
      <c r="A37" s="42"/>
      <c r="B37" s="42"/>
      <c r="C37" s="128"/>
      <c r="D37" s="12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42"/>
      <c r="B38" s="42"/>
      <c r="C38" s="42"/>
      <c r="D38" s="128"/>
    </row>
    <row r="39" spans="1:17" x14ac:dyDescent="0.25">
      <c r="A39" s="42"/>
      <c r="B39" s="42"/>
      <c r="C39" s="42"/>
      <c r="D39" s="42"/>
    </row>
    <row r="40" spans="1:17" hidden="1" x14ac:dyDescent="0.25">
      <c r="A40" s="42"/>
      <c r="B40" s="42"/>
      <c r="C40" s="42"/>
      <c r="D40" s="42"/>
    </row>
    <row r="41" spans="1:17" hidden="1" x14ac:dyDescent="0.25"/>
    <row r="42" spans="1:17" hidden="1" x14ac:dyDescent="0.25"/>
    <row r="43" spans="1:17" hidden="1" x14ac:dyDescent="0.25"/>
    <row r="44" spans="1:17" hidden="1" x14ac:dyDescent="0.25"/>
    <row r="45" spans="1:17" hidden="1" x14ac:dyDescent="0.25"/>
    <row r="46" spans="1:17" hidden="1" x14ac:dyDescent="0.25"/>
    <row r="47" spans="1:17" hidden="1" x14ac:dyDescent="0.25"/>
    <row r="48" spans="1:1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</sheetData>
  <sheetProtection password="C661" sheet="1" objects="1" scenarios="1"/>
  <mergeCells count="1">
    <mergeCell ref="C35:D36"/>
  </mergeCells>
  <dataValidations count="1">
    <dataValidation type="decimal" allowBlank="1" showInputMessage="1" showErrorMessage="1" sqref="C30:C32" xr:uid="{00000000-0002-0000-0200-000000000000}">
      <formula1>0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headerFooter>
    <oddHeader>&amp;C&amp;A&amp;R&amp;D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topLeftCell="A7" workbookViewId="0">
      <selection activeCell="G12" sqref="G12"/>
    </sheetView>
  </sheetViews>
  <sheetFormatPr baseColWidth="10" defaultRowHeight="15" x14ac:dyDescent="0.25"/>
  <cols>
    <col min="1" max="1" width="11.42578125" style="278"/>
    <col min="2" max="2" width="16.28515625" style="278" customWidth="1"/>
    <col min="3" max="3" width="16.28515625" style="286" customWidth="1"/>
    <col min="4" max="8" width="16.28515625" style="278" customWidth="1"/>
    <col min="9" max="10" width="11.42578125" style="278"/>
    <col min="11" max="11" width="11.42578125" style="273"/>
    <col min="12" max="13" width="11.42578125" style="278"/>
    <col min="14" max="257" width="11.42578125" style="275"/>
    <col min="258" max="264" width="16.28515625" style="275" customWidth="1"/>
    <col min="265" max="513" width="11.42578125" style="275"/>
    <col min="514" max="520" width="16.28515625" style="275" customWidth="1"/>
    <col min="521" max="769" width="11.42578125" style="275"/>
    <col min="770" max="776" width="16.28515625" style="275" customWidth="1"/>
    <col min="777" max="1025" width="11.42578125" style="275"/>
    <col min="1026" max="1032" width="16.28515625" style="275" customWidth="1"/>
    <col min="1033" max="1281" width="11.42578125" style="275"/>
    <col min="1282" max="1288" width="16.28515625" style="275" customWidth="1"/>
    <col min="1289" max="1537" width="11.42578125" style="275"/>
    <col min="1538" max="1544" width="16.28515625" style="275" customWidth="1"/>
    <col min="1545" max="1793" width="11.42578125" style="275"/>
    <col min="1794" max="1800" width="16.28515625" style="275" customWidth="1"/>
    <col min="1801" max="2049" width="11.42578125" style="275"/>
    <col min="2050" max="2056" width="16.28515625" style="275" customWidth="1"/>
    <col min="2057" max="2305" width="11.42578125" style="275"/>
    <col min="2306" max="2312" width="16.28515625" style="275" customWidth="1"/>
    <col min="2313" max="2561" width="11.42578125" style="275"/>
    <col min="2562" max="2568" width="16.28515625" style="275" customWidth="1"/>
    <col min="2569" max="2817" width="11.42578125" style="275"/>
    <col min="2818" max="2824" width="16.28515625" style="275" customWidth="1"/>
    <col min="2825" max="3073" width="11.42578125" style="275"/>
    <col min="3074" max="3080" width="16.28515625" style="275" customWidth="1"/>
    <col min="3081" max="3329" width="11.42578125" style="275"/>
    <col min="3330" max="3336" width="16.28515625" style="275" customWidth="1"/>
    <col min="3337" max="3585" width="11.42578125" style="275"/>
    <col min="3586" max="3592" width="16.28515625" style="275" customWidth="1"/>
    <col min="3593" max="3841" width="11.42578125" style="275"/>
    <col min="3842" max="3848" width="16.28515625" style="275" customWidth="1"/>
    <col min="3849" max="4097" width="11.42578125" style="275"/>
    <col min="4098" max="4104" width="16.28515625" style="275" customWidth="1"/>
    <col min="4105" max="4353" width="11.42578125" style="275"/>
    <col min="4354" max="4360" width="16.28515625" style="275" customWidth="1"/>
    <col min="4361" max="4609" width="11.42578125" style="275"/>
    <col min="4610" max="4616" width="16.28515625" style="275" customWidth="1"/>
    <col min="4617" max="4865" width="11.42578125" style="275"/>
    <col min="4866" max="4872" width="16.28515625" style="275" customWidth="1"/>
    <col min="4873" max="5121" width="11.42578125" style="275"/>
    <col min="5122" max="5128" width="16.28515625" style="275" customWidth="1"/>
    <col min="5129" max="5377" width="11.42578125" style="275"/>
    <col min="5378" max="5384" width="16.28515625" style="275" customWidth="1"/>
    <col min="5385" max="5633" width="11.42578125" style="275"/>
    <col min="5634" max="5640" width="16.28515625" style="275" customWidth="1"/>
    <col min="5641" max="5889" width="11.42578125" style="275"/>
    <col min="5890" max="5896" width="16.28515625" style="275" customWidth="1"/>
    <col min="5897" max="6145" width="11.42578125" style="275"/>
    <col min="6146" max="6152" width="16.28515625" style="275" customWidth="1"/>
    <col min="6153" max="6401" width="11.42578125" style="275"/>
    <col min="6402" max="6408" width="16.28515625" style="275" customWidth="1"/>
    <col min="6409" max="6657" width="11.42578125" style="275"/>
    <col min="6658" max="6664" width="16.28515625" style="275" customWidth="1"/>
    <col min="6665" max="6913" width="11.42578125" style="275"/>
    <col min="6914" max="6920" width="16.28515625" style="275" customWidth="1"/>
    <col min="6921" max="7169" width="11.42578125" style="275"/>
    <col min="7170" max="7176" width="16.28515625" style="275" customWidth="1"/>
    <col min="7177" max="7425" width="11.42578125" style="275"/>
    <col min="7426" max="7432" width="16.28515625" style="275" customWidth="1"/>
    <col min="7433" max="7681" width="11.42578125" style="275"/>
    <col min="7682" max="7688" width="16.28515625" style="275" customWidth="1"/>
    <col min="7689" max="7937" width="11.42578125" style="275"/>
    <col min="7938" max="7944" width="16.28515625" style="275" customWidth="1"/>
    <col min="7945" max="8193" width="11.42578125" style="275"/>
    <col min="8194" max="8200" width="16.28515625" style="275" customWidth="1"/>
    <col min="8201" max="8449" width="11.42578125" style="275"/>
    <col min="8450" max="8456" width="16.28515625" style="275" customWidth="1"/>
    <col min="8457" max="8705" width="11.42578125" style="275"/>
    <col min="8706" max="8712" width="16.28515625" style="275" customWidth="1"/>
    <col min="8713" max="8961" width="11.42578125" style="275"/>
    <col min="8962" max="8968" width="16.28515625" style="275" customWidth="1"/>
    <col min="8969" max="9217" width="11.42578125" style="275"/>
    <col min="9218" max="9224" width="16.28515625" style="275" customWidth="1"/>
    <col min="9225" max="9473" width="11.42578125" style="275"/>
    <col min="9474" max="9480" width="16.28515625" style="275" customWidth="1"/>
    <col min="9481" max="9729" width="11.42578125" style="275"/>
    <col min="9730" max="9736" width="16.28515625" style="275" customWidth="1"/>
    <col min="9737" max="9985" width="11.42578125" style="275"/>
    <col min="9986" max="9992" width="16.28515625" style="275" customWidth="1"/>
    <col min="9993" max="10241" width="11.42578125" style="275"/>
    <col min="10242" max="10248" width="16.28515625" style="275" customWidth="1"/>
    <col min="10249" max="10497" width="11.42578125" style="275"/>
    <col min="10498" max="10504" width="16.28515625" style="275" customWidth="1"/>
    <col min="10505" max="10753" width="11.42578125" style="275"/>
    <col min="10754" max="10760" width="16.28515625" style="275" customWidth="1"/>
    <col min="10761" max="11009" width="11.42578125" style="275"/>
    <col min="11010" max="11016" width="16.28515625" style="275" customWidth="1"/>
    <col min="11017" max="11265" width="11.42578125" style="275"/>
    <col min="11266" max="11272" width="16.28515625" style="275" customWidth="1"/>
    <col min="11273" max="11521" width="11.42578125" style="275"/>
    <col min="11522" max="11528" width="16.28515625" style="275" customWidth="1"/>
    <col min="11529" max="11777" width="11.42578125" style="275"/>
    <col min="11778" max="11784" width="16.28515625" style="275" customWidth="1"/>
    <col min="11785" max="12033" width="11.42578125" style="275"/>
    <col min="12034" max="12040" width="16.28515625" style="275" customWidth="1"/>
    <col min="12041" max="12289" width="11.42578125" style="275"/>
    <col min="12290" max="12296" width="16.28515625" style="275" customWidth="1"/>
    <col min="12297" max="12545" width="11.42578125" style="275"/>
    <col min="12546" max="12552" width="16.28515625" style="275" customWidth="1"/>
    <col min="12553" max="12801" width="11.42578125" style="275"/>
    <col min="12802" max="12808" width="16.28515625" style="275" customWidth="1"/>
    <col min="12809" max="13057" width="11.42578125" style="275"/>
    <col min="13058" max="13064" width="16.28515625" style="275" customWidth="1"/>
    <col min="13065" max="13313" width="11.42578125" style="275"/>
    <col min="13314" max="13320" width="16.28515625" style="275" customWidth="1"/>
    <col min="13321" max="13569" width="11.42578125" style="275"/>
    <col min="13570" max="13576" width="16.28515625" style="275" customWidth="1"/>
    <col min="13577" max="13825" width="11.42578125" style="275"/>
    <col min="13826" max="13832" width="16.28515625" style="275" customWidth="1"/>
    <col min="13833" max="14081" width="11.42578125" style="275"/>
    <col min="14082" max="14088" width="16.28515625" style="275" customWidth="1"/>
    <col min="14089" max="14337" width="11.42578125" style="275"/>
    <col min="14338" max="14344" width="16.28515625" style="275" customWidth="1"/>
    <col min="14345" max="14593" width="11.42578125" style="275"/>
    <col min="14594" max="14600" width="16.28515625" style="275" customWidth="1"/>
    <col min="14601" max="14849" width="11.42578125" style="275"/>
    <col min="14850" max="14856" width="16.28515625" style="275" customWidth="1"/>
    <col min="14857" max="15105" width="11.42578125" style="275"/>
    <col min="15106" max="15112" width="16.28515625" style="275" customWidth="1"/>
    <col min="15113" max="15361" width="11.42578125" style="275"/>
    <col min="15362" max="15368" width="16.28515625" style="275" customWidth="1"/>
    <col min="15369" max="15617" width="11.42578125" style="275"/>
    <col min="15618" max="15624" width="16.28515625" style="275" customWidth="1"/>
    <col min="15625" max="15873" width="11.42578125" style="275"/>
    <col min="15874" max="15880" width="16.28515625" style="275" customWidth="1"/>
    <col min="15881" max="16129" width="11.42578125" style="275"/>
    <col min="16130" max="16136" width="16.28515625" style="275" customWidth="1"/>
    <col min="16137" max="16384" width="11.42578125" style="275"/>
  </cols>
  <sheetData>
    <row r="1" spans="1:13" ht="15.75" thickBot="1" x14ac:dyDescent="0.3">
      <c r="A1" s="275"/>
      <c r="B1" s="275"/>
      <c r="C1" s="276"/>
      <c r="D1" s="275"/>
      <c r="E1" s="275"/>
      <c r="F1" s="275"/>
      <c r="G1" s="275"/>
      <c r="H1" s="275"/>
      <c r="I1" s="275"/>
      <c r="J1" s="275"/>
      <c r="K1" s="277"/>
      <c r="L1" s="275"/>
      <c r="M1" s="275"/>
    </row>
    <row r="2" spans="1:13" ht="21.75" thickTop="1" thickBot="1" x14ac:dyDescent="0.35">
      <c r="A2" s="275"/>
      <c r="B2" s="480" t="s">
        <v>257</v>
      </c>
      <c r="C2" s="481"/>
      <c r="D2" s="481"/>
      <c r="E2" s="481"/>
      <c r="F2" s="481"/>
      <c r="G2" s="481"/>
      <c r="H2" s="482"/>
      <c r="I2" s="275"/>
      <c r="J2" s="275"/>
      <c r="K2" s="277"/>
      <c r="L2" s="275"/>
      <c r="M2" s="275"/>
    </row>
    <row r="3" spans="1:13" ht="16.5" thickTop="1" x14ac:dyDescent="0.25">
      <c r="B3" s="236"/>
      <c r="C3" s="237"/>
      <c r="D3" s="236"/>
      <c r="E3" s="238"/>
      <c r="F3" s="238"/>
    </row>
    <row r="4" spans="1:13" s="278" customFormat="1" ht="24" thickBot="1" x14ac:dyDescent="0.4">
      <c r="B4" s="239"/>
      <c r="C4" s="240"/>
      <c r="D4" s="239"/>
      <c r="E4" s="241"/>
      <c r="F4" s="241"/>
      <c r="G4" s="241"/>
      <c r="K4" s="273"/>
    </row>
    <row r="5" spans="1:13" s="245" customFormat="1" ht="14.25" customHeight="1" thickTop="1" x14ac:dyDescent="0.3">
      <c r="A5" s="242"/>
      <c r="B5" s="483" t="s">
        <v>258</v>
      </c>
      <c r="C5" s="484"/>
      <c r="D5" s="274">
        <f>'2 - Le Financement'!B30</f>
        <v>0</v>
      </c>
      <c r="E5" s="243"/>
      <c r="F5" s="483" t="s">
        <v>259</v>
      </c>
      <c r="G5" s="484"/>
      <c r="H5" s="244" t="str">
        <f>IF(Valeurs_saisies,-PMT(taux_interet_annueld/nombre_versements_an,duree_du_pret*nombre_versements_an,montant_du_pretd),"")</f>
        <v/>
      </c>
      <c r="I5" s="243"/>
    </row>
    <row r="6" spans="1:13" s="245" customFormat="1" ht="14.25" customHeight="1" x14ac:dyDescent="0.3">
      <c r="A6" s="242"/>
      <c r="B6" s="476" t="s">
        <v>260</v>
      </c>
      <c r="C6" s="477"/>
      <c r="D6" s="246">
        <f>'2 - Le Financement'!C30</f>
        <v>0</v>
      </c>
      <c r="E6" s="243"/>
      <c r="F6" s="476" t="s">
        <v>261</v>
      </c>
      <c r="G6" s="477"/>
      <c r="H6" s="247">
        <f>IF(AND(COUNT(duree_du_pret),COUNT(nombre_versements_an)),duree_du_pret*nombre_versements_an,"")</f>
        <v>0</v>
      </c>
      <c r="I6" s="248"/>
    </row>
    <row r="7" spans="1:13" s="245" customFormat="1" ht="14.25" customHeight="1" thickBot="1" x14ac:dyDescent="0.35">
      <c r="A7" s="242"/>
      <c r="B7" s="476" t="s">
        <v>262</v>
      </c>
      <c r="C7" s="477"/>
      <c r="D7" s="249">
        <f>'2 - Le Financement'!D30/12</f>
        <v>0</v>
      </c>
      <c r="E7" s="243"/>
      <c r="F7" s="478" t="s">
        <v>263</v>
      </c>
      <c r="G7" s="479"/>
      <c r="H7" s="250">
        <f>SUM(G12:G371)</f>
        <v>0</v>
      </c>
      <c r="I7" s="248"/>
    </row>
    <row r="8" spans="1:13" s="245" customFormat="1" ht="14.25" customHeight="1" thickTop="1" x14ac:dyDescent="0.3">
      <c r="A8" s="242"/>
      <c r="B8" s="476" t="s">
        <v>264</v>
      </c>
      <c r="C8" s="477"/>
      <c r="D8" s="249">
        <v>12</v>
      </c>
      <c r="E8" s="243"/>
      <c r="F8" s="251"/>
      <c r="G8" s="252"/>
      <c r="H8" s="253"/>
      <c r="I8" s="248"/>
    </row>
    <row r="9" spans="1:13" s="245" customFormat="1" ht="14.25" customHeight="1" thickBot="1" x14ac:dyDescent="0.35">
      <c r="A9" s="242"/>
      <c r="B9" s="478" t="s">
        <v>265</v>
      </c>
      <c r="C9" s="479"/>
      <c r="D9" s="254">
        <v>43465</v>
      </c>
      <c r="E9" s="243"/>
      <c r="F9" s="243"/>
      <c r="G9" s="255"/>
      <c r="H9" s="256"/>
      <c r="I9" s="248"/>
    </row>
    <row r="10" spans="1:13" s="245" customFormat="1" ht="14.25" customHeight="1" thickTop="1" x14ac:dyDescent="0.2">
      <c r="A10" s="257"/>
      <c r="B10" s="257"/>
      <c r="C10" s="258"/>
      <c r="D10" s="257"/>
      <c r="E10" s="257"/>
      <c r="F10" s="257"/>
      <c r="G10" s="257"/>
      <c r="H10" s="257"/>
      <c r="I10" s="257"/>
    </row>
    <row r="11" spans="1:13" s="259" customFormat="1" ht="25.5" customHeight="1" x14ac:dyDescent="0.2">
      <c r="B11" s="260" t="s">
        <v>259</v>
      </c>
      <c r="C11" s="261" t="s">
        <v>266</v>
      </c>
      <c r="D11" s="260" t="s">
        <v>267</v>
      </c>
      <c r="E11" s="260" t="s">
        <v>259</v>
      </c>
      <c r="F11" s="260" t="s">
        <v>268</v>
      </c>
      <c r="G11" s="260" t="s">
        <v>269</v>
      </c>
      <c r="H11" s="260" t="s">
        <v>270</v>
      </c>
    </row>
    <row r="12" spans="1:13" s="259" customFormat="1" ht="14.25" customHeight="1" x14ac:dyDescent="0.2">
      <c r="B12" s="262" t="str">
        <f>IF(Valeurs_saisies,IF(duree_du_pret&gt;L12,1,""),"")</f>
        <v/>
      </c>
      <c r="C12" s="263" t="str">
        <f>IF(colonneA&lt;&gt;"",DATE(YEAR($D$9),MONTH($D$9)+(colonneA)*12/nombre_versements_an,DAY($D$9)),"")</f>
        <v/>
      </c>
      <c r="D12" s="264" t="str">
        <f>IF(Valeurs_saisies,montant_du_pretd,"")</f>
        <v/>
      </c>
      <c r="E12" s="264" t="str">
        <f t="shared" ref="E12:E75" si="0">IF(colonneA&lt;&gt;"",$H$5,"")</f>
        <v/>
      </c>
      <c r="F12" s="264" t="str">
        <f>IF(colonneA&lt;&gt;"",mensualite-G12,"")</f>
        <v/>
      </c>
      <c r="G12" s="264" t="str">
        <f>IF(colonneA&lt;&gt;"",capital_restant_du*(taux_interet_annueld/nombre_versements_an),"")</f>
        <v/>
      </c>
      <c r="H12" s="264" t="str">
        <f>IF(colonneA&lt;&gt;"",D12-F12,"")</f>
        <v/>
      </c>
      <c r="L12" s="259">
        <v>0</v>
      </c>
    </row>
    <row r="13" spans="1:13" s="259" customFormat="1" ht="14.25" customHeight="1" x14ac:dyDescent="0.2">
      <c r="B13" s="262" t="str">
        <f>IF(Valeurs_saisies,IF(duree_du_pret&gt;L13,B12+1,""),"")</f>
        <v/>
      </c>
      <c r="C13" s="263" t="str">
        <f>IF(Valeurs_saisies,IF(colonneA&lt;&gt;"",DATE(YEAR($D$9),MONTH($D$9)+(colonneA)*12/nombre_versements_an,DAY($D$9)),""),"")</f>
        <v/>
      </c>
      <c r="D13" s="264" t="str">
        <f>IF(Valeurs_saisies,IF(colonneA&lt;&gt;"",H12,""),"")</f>
        <v/>
      </c>
      <c r="E13" s="264" t="str">
        <f t="shared" si="0"/>
        <v/>
      </c>
      <c r="F13" s="264" t="str">
        <f>IF(Valeurs_saisies,IF(colonneA&lt;&gt;"",mensualite-G13,""),"")</f>
        <v/>
      </c>
      <c r="G13" s="264" t="str">
        <f>IF(Valeurs_saisies,IF(colonneA&lt;&gt;"",capital_restant_du*(taux_interet_annueld/nombre_versements_an),""),"")</f>
        <v/>
      </c>
      <c r="H13" s="264" t="str">
        <f>IF(Valeurs_saisies,IF(colonneA&lt;&gt;"",D13-F13,""),"")</f>
        <v/>
      </c>
      <c r="L13" s="259">
        <v>0</v>
      </c>
    </row>
    <row r="14" spans="1:13" s="259" customFormat="1" ht="14.25" customHeight="1" x14ac:dyDescent="0.2">
      <c r="B14" s="262" t="str">
        <f>IF(Valeurs_saisies,IF(duree_du_pret&gt;L14,B13+1,""),"")</f>
        <v/>
      </c>
      <c r="C14" s="263" t="str">
        <f>IF(Valeurs_saisies,IF(colonneA&lt;&gt;"",DATE(YEAR($D$9),MONTH($D$9)+(colonneA)*12/nombre_versements_an,DAY($D$9)),""),"")</f>
        <v/>
      </c>
      <c r="D14" s="264" t="str">
        <f>IF(Valeurs_saisies,IF(colonneA&lt;&gt;"",H13,""),"")</f>
        <v/>
      </c>
      <c r="E14" s="264" t="str">
        <f t="shared" si="0"/>
        <v/>
      </c>
      <c r="F14" s="264" t="str">
        <f>IF(Valeurs_saisies,IF(colonneA&lt;&gt;"",mensualite-G14,""),"")</f>
        <v/>
      </c>
      <c r="G14" s="264" t="str">
        <f>IF(Valeurs_saisies,IF(colonneA&lt;&gt;"",capital_restant_du*(taux_interet_annueld/nombre_versements_an),""),"")</f>
        <v/>
      </c>
      <c r="H14" s="264" t="str">
        <f>IF(Valeurs_saisies,IF(colonneA&lt;&gt;"",D14-F14,""),"")</f>
        <v/>
      </c>
      <c r="L14" s="259">
        <v>0</v>
      </c>
    </row>
    <row r="15" spans="1:13" s="259" customFormat="1" ht="14.25" customHeight="1" x14ac:dyDescent="0.2">
      <c r="B15" s="262" t="str">
        <f>IF(Valeurs_saisies,IF(duree_du_pret&gt;L15,B14+1,""),"")</f>
        <v/>
      </c>
      <c r="C15" s="263" t="str">
        <f>IF(Valeurs_saisies,IF(colonneA&lt;&gt;"",DATE(YEAR($D$9),MONTH($D$9)+(colonneA)*12/nombre_versements_an,DAY($D$9)),""),"")</f>
        <v/>
      </c>
      <c r="D15" s="264" t="str">
        <f>IF(Valeurs_saisies,IF(colonneA&lt;&gt;"",H14,""),"")</f>
        <v/>
      </c>
      <c r="E15" s="264" t="str">
        <f t="shared" si="0"/>
        <v/>
      </c>
      <c r="F15" s="264" t="str">
        <f>IF(Valeurs_saisies,IF(colonneA&lt;&gt;"",mensualite-G15,""),"")</f>
        <v/>
      </c>
      <c r="G15" s="264" t="str">
        <f>IF(Valeurs_saisies,IF(colonneA&lt;&gt;"",capital_restant_du*(taux_interet_annueld/nombre_versements_an),""),"")</f>
        <v/>
      </c>
      <c r="H15" s="264" t="str">
        <f>IF(Valeurs_saisies,IF(colonneA&lt;&gt;"",D15-F15,""),"")</f>
        <v/>
      </c>
      <c r="L15" s="259">
        <v>0</v>
      </c>
    </row>
    <row r="16" spans="1:13" s="259" customFormat="1" ht="14.25" customHeight="1" x14ac:dyDescent="0.2">
      <c r="B16" s="262" t="str">
        <f>IF(Valeurs_saisies,IF(duree_du_pret&gt;L16,B15+1,""),"")</f>
        <v/>
      </c>
      <c r="C16" s="263" t="str">
        <f>IF(Valeurs_saisies,IF(colonneA&lt;&gt;"",DATE(YEAR($D$9),MONTH($D$9)+(colonneA)*12/nombre_versements_an,DAY($D$9)),""),"")</f>
        <v/>
      </c>
      <c r="D16" s="264" t="str">
        <f>IF(Valeurs_saisies,IF(colonneA&lt;&gt;"",H15,""),"")</f>
        <v/>
      </c>
      <c r="E16" s="264" t="str">
        <f t="shared" si="0"/>
        <v/>
      </c>
      <c r="F16" s="264" t="str">
        <f>IF(Valeurs_saisies,IF(colonneA&lt;&gt;"",mensualite-G16,""),"")</f>
        <v/>
      </c>
      <c r="G16" s="264" t="str">
        <f>IF(Valeurs_saisies,IF(colonneA&lt;&gt;"",capital_restant_du*(taux_interet_annueld/nombre_versements_an),""),"")</f>
        <v/>
      </c>
      <c r="H16" s="264" t="str">
        <f>IF(Valeurs_saisies,IF(colonneA&lt;&gt;"",D16-F16,""),"")</f>
        <v/>
      </c>
      <c r="L16" s="259">
        <v>0</v>
      </c>
    </row>
    <row r="17" spans="2:12" s="259" customFormat="1" ht="14.25" customHeight="1" x14ac:dyDescent="0.2">
      <c r="B17" s="262" t="str">
        <f>IF(Valeurs_saisies,IF(duree_du_pret&gt;L17,B16+1,""),"")</f>
        <v/>
      </c>
      <c r="C17" s="263" t="str">
        <f>IF(Valeurs_saisies,IF(colonneA&lt;&gt;"",DATE(YEAR($D$9),MONTH($D$9)+(colonneA)*12/nombre_versements_an,DAY($D$9)),""),"")</f>
        <v/>
      </c>
      <c r="D17" s="264" t="str">
        <f>IF(Valeurs_saisies,IF(colonneA&lt;&gt;"",H16,""),"")</f>
        <v/>
      </c>
      <c r="E17" s="264" t="str">
        <f t="shared" si="0"/>
        <v/>
      </c>
      <c r="F17" s="264" t="str">
        <f>IF(Valeurs_saisies,IF(colonneA&lt;&gt;"",mensualite-G17,""),"")</f>
        <v/>
      </c>
      <c r="G17" s="264" t="str">
        <f>IF(Valeurs_saisies,IF(colonneA&lt;&gt;"",capital_restant_du*(taux_interet_annueld/nombre_versements_an),""),"")</f>
        <v/>
      </c>
      <c r="H17" s="264" t="str">
        <f>IF(Valeurs_saisies,IF(colonneA&lt;&gt;"",D17-F17,""),"")</f>
        <v/>
      </c>
      <c r="L17" s="259">
        <v>0</v>
      </c>
    </row>
    <row r="18" spans="2:12" s="259" customFormat="1" ht="14.25" customHeight="1" x14ac:dyDescent="0.2">
      <c r="B18" s="262" t="str">
        <f>IF(Valeurs_saisies,IF(duree_du_pret&gt;L18,B17+1,""),"")</f>
        <v/>
      </c>
      <c r="C18" s="263" t="str">
        <f>IF(Valeurs_saisies,IF(colonneA&lt;&gt;"",DATE(YEAR($D$9),MONTH($D$9)+(colonneA)*12/nombre_versements_an,DAY($D$9)),""),"")</f>
        <v/>
      </c>
      <c r="D18" s="264" t="str">
        <f>IF(Valeurs_saisies,IF(colonneA&lt;&gt;"",H17,""),"")</f>
        <v/>
      </c>
      <c r="E18" s="264" t="str">
        <f t="shared" si="0"/>
        <v/>
      </c>
      <c r="F18" s="264" t="str">
        <f>IF(Valeurs_saisies,IF(colonneA&lt;&gt;"",mensualite-G18,""),"")</f>
        <v/>
      </c>
      <c r="G18" s="264" t="str">
        <f>IF(Valeurs_saisies,IF(colonneA&lt;&gt;"",capital_restant_du*(taux_interet_annueld/nombre_versements_an),""),"")</f>
        <v/>
      </c>
      <c r="H18" s="264" t="str">
        <f>IF(Valeurs_saisies,IF(colonneA&lt;&gt;"",D18-F18,""),"")</f>
        <v/>
      </c>
      <c r="L18" s="259">
        <v>0</v>
      </c>
    </row>
    <row r="19" spans="2:12" s="259" customFormat="1" ht="14.25" customHeight="1" x14ac:dyDescent="0.2">
      <c r="B19" s="262" t="str">
        <f>IF(Valeurs_saisies,IF(duree_du_pret&gt;L19,B18+1,""),"")</f>
        <v/>
      </c>
      <c r="C19" s="263" t="str">
        <f>IF(Valeurs_saisies,IF(colonneA&lt;&gt;"",DATE(YEAR($D$9),MONTH($D$9)+(colonneA)*12/nombre_versements_an,DAY($D$9)),""),"")</f>
        <v/>
      </c>
      <c r="D19" s="264" t="str">
        <f>IF(Valeurs_saisies,IF(colonneA&lt;&gt;"",H18,""),"")</f>
        <v/>
      </c>
      <c r="E19" s="264" t="str">
        <f t="shared" si="0"/>
        <v/>
      </c>
      <c r="F19" s="264" t="str">
        <f>IF(Valeurs_saisies,IF(colonneA&lt;&gt;"",mensualite-G19,""),"")</f>
        <v/>
      </c>
      <c r="G19" s="264" t="str">
        <f>IF(Valeurs_saisies,IF(colonneA&lt;&gt;"",capital_restant_du*(taux_interet_annueld/nombre_versements_an),""),"")</f>
        <v/>
      </c>
      <c r="H19" s="264" t="str">
        <f>IF(Valeurs_saisies,IF(colonneA&lt;&gt;"",D19-F19,""),"")</f>
        <v/>
      </c>
      <c r="L19" s="259">
        <v>0</v>
      </c>
    </row>
    <row r="20" spans="2:12" s="259" customFormat="1" ht="14.25" customHeight="1" x14ac:dyDescent="0.2">
      <c r="B20" s="262" t="str">
        <f>IF(Valeurs_saisies,IF(duree_du_pret&gt;L20,B19+1,""),"")</f>
        <v/>
      </c>
      <c r="C20" s="263" t="str">
        <f>IF(Valeurs_saisies,IF(colonneA&lt;&gt;"",DATE(YEAR($D$9),MONTH($D$9)+(colonneA)*12/nombre_versements_an,DAY($D$9)),""),"")</f>
        <v/>
      </c>
      <c r="D20" s="264" t="str">
        <f>IF(Valeurs_saisies,IF(colonneA&lt;&gt;"",H19,""),"")</f>
        <v/>
      </c>
      <c r="E20" s="264" t="str">
        <f t="shared" si="0"/>
        <v/>
      </c>
      <c r="F20" s="264" t="str">
        <f>IF(Valeurs_saisies,IF(colonneA&lt;&gt;"",mensualite-G20,""),"")</f>
        <v/>
      </c>
      <c r="G20" s="264" t="str">
        <f>IF(Valeurs_saisies,IF(colonneA&lt;&gt;"",capital_restant_du*(taux_interet_annueld/nombre_versements_an),""),"")</f>
        <v/>
      </c>
      <c r="H20" s="264" t="str">
        <f>IF(Valeurs_saisies,IF(colonneA&lt;&gt;"",D20-F20,""),"")</f>
        <v/>
      </c>
      <c r="L20" s="259">
        <v>0</v>
      </c>
    </row>
    <row r="21" spans="2:12" s="259" customFormat="1" ht="14.25" customHeight="1" x14ac:dyDescent="0.2">
      <c r="B21" s="262" t="str">
        <f>IF(Valeurs_saisies,IF(duree_du_pret&gt;L21,B20+1,""),"")</f>
        <v/>
      </c>
      <c r="C21" s="263" t="str">
        <f>IF(Valeurs_saisies,IF(colonneA&lt;&gt;"",DATE(YEAR($D$9),MONTH($D$9)+(colonneA)*12/nombre_versements_an,DAY($D$9)),""),"")</f>
        <v/>
      </c>
      <c r="D21" s="264" t="str">
        <f>IF(Valeurs_saisies,IF(colonneA&lt;&gt;"",H20,""),"")</f>
        <v/>
      </c>
      <c r="E21" s="264" t="str">
        <f t="shared" si="0"/>
        <v/>
      </c>
      <c r="F21" s="264" t="str">
        <f>IF(Valeurs_saisies,IF(colonneA&lt;&gt;"",mensualite-G21,""),"")</f>
        <v/>
      </c>
      <c r="G21" s="264" t="str">
        <f>IF(Valeurs_saisies,IF(colonneA&lt;&gt;"",capital_restant_du*(taux_interet_annueld/nombre_versements_an),""),"")</f>
        <v/>
      </c>
      <c r="H21" s="264" t="str">
        <f>IF(Valeurs_saisies,IF(colonneA&lt;&gt;"",D21-F21,""),"")</f>
        <v/>
      </c>
      <c r="L21" s="259">
        <v>0</v>
      </c>
    </row>
    <row r="22" spans="2:12" s="259" customFormat="1" ht="14.25" customHeight="1" x14ac:dyDescent="0.2">
      <c r="B22" s="262" t="str">
        <f>IF(Valeurs_saisies,IF(duree_du_pret&gt;L22,B21+1,""),"")</f>
        <v/>
      </c>
      <c r="C22" s="263" t="str">
        <f>IF(Valeurs_saisies,IF(colonneA&lt;&gt;"",DATE(YEAR($D$9),MONTH($D$9)+(colonneA)*12/nombre_versements_an,DAY($D$9)),""),"")</f>
        <v/>
      </c>
      <c r="D22" s="264" t="str">
        <f>IF(Valeurs_saisies,IF(colonneA&lt;&gt;"",H21,""),"")</f>
        <v/>
      </c>
      <c r="E22" s="264" t="str">
        <f t="shared" si="0"/>
        <v/>
      </c>
      <c r="F22" s="264" t="str">
        <f>IF(Valeurs_saisies,IF(colonneA&lt;&gt;"",mensualite-G22,""),"")</f>
        <v/>
      </c>
      <c r="G22" s="264" t="str">
        <f>IF(Valeurs_saisies,IF(colonneA&lt;&gt;"",capital_restant_du*(taux_interet_annueld/nombre_versements_an),""),"")</f>
        <v/>
      </c>
      <c r="H22" s="264" t="str">
        <f>IF(Valeurs_saisies,IF(colonneA&lt;&gt;"",D22-F22,""),"")</f>
        <v/>
      </c>
      <c r="L22" s="259">
        <v>0</v>
      </c>
    </row>
    <row r="23" spans="2:12" s="259" customFormat="1" ht="14.25" customHeight="1" x14ac:dyDescent="0.2">
      <c r="B23" s="262" t="str">
        <f>IF(Valeurs_saisies,IF(duree_du_pret&gt;L23,B22+1,""),"")</f>
        <v/>
      </c>
      <c r="C23" s="263" t="str">
        <f>IF(Valeurs_saisies,IF(colonneA&lt;&gt;"",DATE(YEAR($D$9),MONTH($D$9)+(colonneA)*12/nombre_versements_an,DAY($D$9)),""),"")</f>
        <v/>
      </c>
      <c r="D23" s="264" t="str">
        <f>IF(Valeurs_saisies,IF(colonneA&lt;&gt;"",H22,""),"")</f>
        <v/>
      </c>
      <c r="E23" s="264" t="str">
        <f t="shared" si="0"/>
        <v/>
      </c>
      <c r="F23" s="264" t="str">
        <f>IF(Valeurs_saisies,IF(colonneA&lt;&gt;"",mensualite-G23,""),"")</f>
        <v/>
      </c>
      <c r="G23" s="264" t="str">
        <f>IF(Valeurs_saisies,IF(colonneA&lt;&gt;"",capital_restant_du*(taux_interet_annueld/nombre_versements_an),""),"")</f>
        <v/>
      </c>
      <c r="H23" s="264" t="str">
        <f>IF(Valeurs_saisies,IF(colonneA&lt;&gt;"",D23-F23,""),"")</f>
        <v/>
      </c>
      <c r="L23" s="259">
        <v>0</v>
      </c>
    </row>
    <row r="24" spans="2:12" s="259" customFormat="1" ht="14.25" customHeight="1" x14ac:dyDescent="0.2">
      <c r="B24" s="262" t="str">
        <f>IF(Valeurs_saisies,IF(duree_du_pret&gt;L24,B23+1,""),"")</f>
        <v/>
      </c>
      <c r="C24" s="263" t="str">
        <f>IF(Valeurs_saisies,IF(colonneA&lt;&gt;"",DATE(YEAR($D$9),MONTH($D$9)+(colonneA)*12/nombre_versements_an,DAY($D$9)),""),"")</f>
        <v/>
      </c>
      <c r="D24" s="264" t="str">
        <f>IF(Valeurs_saisies,IF(colonneA&lt;&gt;"",H23,""),"")</f>
        <v/>
      </c>
      <c r="E24" s="264" t="str">
        <f t="shared" si="0"/>
        <v/>
      </c>
      <c r="F24" s="264" t="str">
        <f>IF(Valeurs_saisies,IF(colonneA&lt;&gt;"",mensualite-G24,""),"")</f>
        <v/>
      </c>
      <c r="G24" s="264" t="str">
        <f>IF(Valeurs_saisies,IF(colonneA&lt;&gt;"",capital_restant_du*(taux_interet_annueld/nombre_versements_an),""),"")</f>
        <v/>
      </c>
      <c r="H24" s="264" t="str">
        <f>IF(Valeurs_saisies,IF(colonneA&lt;&gt;"",D24-F24,""),"")</f>
        <v/>
      </c>
      <c r="L24" s="259">
        <f>L12+1</f>
        <v>1</v>
      </c>
    </row>
    <row r="25" spans="2:12" s="259" customFormat="1" ht="14.25" customHeight="1" x14ac:dyDescent="0.2">
      <c r="B25" s="262" t="str">
        <f>IF(Valeurs_saisies,IF(duree_du_pret&gt;L25,B24+1,""),"")</f>
        <v/>
      </c>
      <c r="C25" s="263" t="str">
        <f>IF(Valeurs_saisies,IF(colonneA&lt;&gt;"",DATE(YEAR($D$9),MONTH($D$9)+(colonneA)*12/nombre_versements_an,DAY($D$9)),""),"")</f>
        <v/>
      </c>
      <c r="D25" s="264" t="str">
        <f>IF(Valeurs_saisies,IF(colonneA&lt;&gt;"",H24,""),"")</f>
        <v/>
      </c>
      <c r="E25" s="264" t="str">
        <f t="shared" si="0"/>
        <v/>
      </c>
      <c r="F25" s="264" t="str">
        <f>IF(Valeurs_saisies,IF(colonneA&lt;&gt;"",mensualite-G25,""),"")</f>
        <v/>
      </c>
      <c r="G25" s="264" t="str">
        <f>IF(Valeurs_saisies,IF(colonneA&lt;&gt;"",capital_restant_du*(taux_interet_annueld/nombre_versements_an),""),"")</f>
        <v/>
      </c>
      <c r="H25" s="264" t="str">
        <f>IF(Valeurs_saisies,IF(colonneA&lt;&gt;"",D25-F25,""),"")</f>
        <v/>
      </c>
      <c r="L25" s="259">
        <f t="shared" ref="L25:L88" si="1">L13+1</f>
        <v>1</v>
      </c>
    </row>
    <row r="26" spans="2:12" s="259" customFormat="1" ht="14.25" customHeight="1" x14ac:dyDescent="0.2">
      <c r="B26" s="262" t="str">
        <f>IF(Valeurs_saisies,IF(duree_du_pret&gt;L26,B25+1,""),"")</f>
        <v/>
      </c>
      <c r="C26" s="263" t="str">
        <f>IF(Valeurs_saisies,IF(colonneA&lt;&gt;"",DATE(YEAR($D$9),MONTH($D$9)+(colonneA)*12/nombre_versements_an,DAY($D$9)),""),"")</f>
        <v/>
      </c>
      <c r="D26" s="264" t="str">
        <f>IF(Valeurs_saisies,IF(colonneA&lt;&gt;"",H25,""),"")</f>
        <v/>
      </c>
      <c r="E26" s="264" t="str">
        <f t="shared" si="0"/>
        <v/>
      </c>
      <c r="F26" s="264" t="str">
        <f>IF(Valeurs_saisies,IF(colonneA&lt;&gt;"",mensualite-G26,""),"")</f>
        <v/>
      </c>
      <c r="G26" s="264" t="str">
        <f>IF(Valeurs_saisies,IF(colonneA&lt;&gt;"",capital_restant_du*(taux_interet_annueld/nombre_versements_an),""),"")</f>
        <v/>
      </c>
      <c r="H26" s="264" t="str">
        <f>IF(Valeurs_saisies,IF(colonneA&lt;&gt;"",D26-F26,""),"")</f>
        <v/>
      </c>
      <c r="L26" s="259">
        <f t="shared" si="1"/>
        <v>1</v>
      </c>
    </row>
    <row r="27" spans="2:12" s="259" customFormat="1" ht="14.25" customHeight="1" x14ac:dyDescent="0.2">
      <c r="B27" s="262" t="str">
        <f>IF(Valeurs_saisies,IF(duree_du_pret&gt;L27,B26+1,""),"")</f>
        <v/>
      </c>
      <c r="C27" s="263" t="str">
        <f>IF(Valeurs_saisies,IF(colonneA&lt;&gt;"",DATE(YEAR($D$9),MONTH($D$9)+(colonneA)*12/nombre_versements_an,DAY($D$9)),""),"")</f>
        <v/>
      </c>
      <c r="D27" s="264" t="str">
        <f>IF(Valeurs_saisies,IF(colonneA&lt;&gt;"",H26,""),"")</f>
        <v/>
      </c>
      <c r="E27" s="264" t="str">
        <f t="shared" si="0"/>
        <v/>
      </c>
      <c r="F27" s="264" t="str">
        <f>IF(Valeurs_saisies,IF(colonneA&lt;&gt;"",mensualite-G27,""),"")</f>
        <v/>
      </c>
      <c r="G27" s="264" t="str">
        <f>IF(Valeurs_saisies,IF(colonneA&lt;&gt;"",capital_restant_du*(taux_interet_annueld/nombre_versements_an),""),"")</f>
        <v/>
      </c>
      <c r="H27" s="264" t="str">
        <f>IF(Valeurs_saisies,IF(colonneA&lt;&gt;"",D27-F27,""),"")</f>
        <v/>
      </c>
      <c r="L27" s="259">
        <f t="shared" si="1"/>
        <v>1</v>
      </c>
    </row>
    <row r="28" spans="2:12" s="259" customFormat="1" ht="14.25" customHeight="1" x14ac:dyDescent="0.2">
      <c r="B28" s="262" t="str">
        <f>IF(Valeurs_saisies,IF(duree_du_pret&gt;L28,B27+1,""),"")</f>
        <v/>
      </c>
      <c r="C28" s="263" t="str">
        <f>IF(Valeurs_saisies,IF(colonneA&lt;&gt;"",DATE(YEAR($D$9),MONTH($D$9)+(colonneA)*12/nombre_versements_an,DAY($D$9)),""),"")</f>
        <v/>
      </c>
      <c r="D28" s="264" t="str">
        <f>IF(Valeurs_saisies,IF(colonneA&lt;&gt;"",H27,""),"")</f>
        <v/>
      </c>
      <c r="E28" s="264" t="str">
        <f t="shared" si="0"/>
        <v/>
      </c>
      <c r="F28" s="264" t="str">
        <f>IF(Valeurs_saisies,IF(colonneA&lt;&gt;"",mensualite-G28,""),"")</f>
        <v/>
      </c>
      <c r="G28" s="264" t="str">
        <f>IF(Valeurs_saisies,IF(colonneA&lt;&gt;"",capital_restant_du*(taux_interet_annueld/nombre_versements_an),""),"")</f>
        <v/>
      </c>
      <c r="H28" s="264" t="str">
        <f>IF(Valeurs_saisies,IF(colonneA&lt;&gt;"",D28-F28,""),"")</f>
        <v/>
      </c>
      <c r="L28" s="259">
        <f t="shared" si="1"/>
        <v>1</v>
      </c>
    </row>
    <row r="29" spans="2:12" s="259" customFormat="1" ht="14.25" customHeight="1" x14ac:dyDescent="0.2">
      <c r="B29" s="262" t="str">
        <f>IF(Valeurs_saisies,IF(duree_du_pret&gt;L29,B28+1,""),"")</f>
        <v/>
      </c>
      <c r="C29" s="263" t="str">
        <f>IF(Valeurs_saisies,IF(colonneA&lt;&gt;"",DATE(YEAR($D$9),MONTH($D$9)+(colonneA)*12/nombre_versements_an,DAY($D$9)),""),"")</f>
        <v/>
      </c>
      <c r="D29" s="264" t="str">
        <f>IF(Valeurs_saisies,IF(colonneA&lt;&gt;"",H28,""),"")</f>
        <v/>
      </c>
      <c r="E29" s="264" t="str">
        <f t="shared" si="0"/>
        <v/>
      </c>
      <c r="F29" s="264" t="str">
        <f>IF(Valeurs_saisies,IF(colonneA&lt;&gt;"",mensualite-G29,""),"")</f>
        <v/>
      </c>
      <c r="G29" s="264" t="str">
        <f>IF(Valeurs_saisies,IF(colonneA&lt;&gt;"",capital_restant_du*(taux_interet_annueld/nombre_versements_an),""),"")</f>
        <v/>
      </c>
      <c r="H29" s="264" t="str">
        <f>IF(Valeurs_saisies,IF(colonneA&lt;&gt;"",D29-F29,""),"")</f>
        <v/>
      </c>
      <c r="L29" s="259">
        <f t="shared" si="1"/>
        <v>1</v>
      </c>
    </row>
    <row r="30" spans="2:12" s="259" customFormat="1" ht="14.25" customHeight="1" x14ac:dyDescent="0.2">
      <c r="B30" s="262" t="str">
        <f>IF(Valeurs_saisies,IF(duree_du_pret&gt;L30,B29+1,""),"")</f>
        <v/>
      </c>
      <c r="C30" s="263" t="str">
        <f>IF(Valeurs_saisies,IF(colonneA&lt;&gt;"",DATE(YEAR($D$9),MONTH($D$9)+(colonneA)*12/nombre_versements_an,DAY($D$9)),""),"")</f>
        <v/>
      </c>
      <c r="D30" s="264" t="str">
        <f>IF(Valeurs_saisies,IF(colonneA&lt;&gt;"",H29,""),"")</f>
        <v/>
      </c>
      <c r="E30" s="264" t="str">
        <f t="shared" si="0"/>
        <v/>
      </c>
      <c r="F30" s="264" t="str">
        <f>IF(Valeurs_saisies,IF(colonneA&lt;&gt;"",mensualite-G30,""),"")</f>
        <v/>
      </c>
      <c r="G30" s="264" t="str">
        <f>IF(Valeurs_saisies,IF(colonneA&lt;&gt;"",capital_restant_du*(taux_interet_annueld/nombre_versements_an),""),"")</f>
        <v/>
      </c>
      <c r="H30" s="264" t="str">
        <f>IF(Valeurs_saisies,IF(colonneA&lt;&gt;"",D30-F30,""),"")</f>
        <v/>
      </c>
      <c r="L30" s="259">
        <f t="shared" si="1"/>
        <v>1</v>
      </c>
    </row>
    <row r="31" spans="2:12" s="259" customFormat="1" ht="14.25" customHeight="1" x14ac:dyDescent="0.2">
      <c r="B31" s="262" t="str">
        <f>IF(Valeurs_saisies,IF(duree_du_pret&gt;L31,B30+1,""),"")</f>
        <v/>
      </c>
      <c r="C31" s="263" t="str">
        <f>IF(Valeurs_saisies,IF(colonneA&lt;&gt;"",DATE(YEAR($D$9),MONTH($D$9)+(colonneA)*12/nombre_versements_an,DAY($D$9)),""),"")</f>
        <v/>
      </c>
      <c r="D31" s="264" t="str">
        <f>IF(Valeurs_saisies,IF(colonneA&lt;&gt;"",H30,""),"")</f>
        <v/>
      </c>
      <c r="E31" s="264" t="str">
        <f t="shared" si="0"/>
        <v/>
      </c>
      <c r="F31" s="264" t="str">
        <f>IF(Valeurs_saisies,IF(colonneA&lt;&gt;"",mensualite-G31,""),"")</f>
        <v/>
      </c>
      <c r="G31" s="264" t="str">
        <f>IF(Valeurs_saisies,IF(colonneA&lt;&gt;"",capital_restant_du*(taux_interet_annueld/nombre_versements_an),""),"")</f>
        <v/>
      </c>
      <c r="H31" s="264" t="str">
        <f>IF(Valeurs_saisies,IF(colonneA&lt;&gt;"",D31-F31,""),"")</f>
        <v/>
      </c>
      <c r="L31" s="259">
        <f t="shared" si="1"/>
        <v>1</v>
      </c>
    </row>
    <row r="32" spans="2:12" s="259" customFormat="1" ht="14.25" customHeight="1" x14ac:dyDescent="0.2">
      <c r="B32" s="262" t="str">
        <f>IF(Valeurs_saisies,IF(duree_du_pret&gt;L32,B31+1,""),"")</f>
        <v/>
      </c>
      <c r="C32" s="263" t="str">
        <f>IF(Valeurs_saisies,IF(colonneA&lt;&gt;"",DATE(YEAR($D$9),MONTH($D$9)+(colonneA)*12/nombre_versements_an,DAY($D$9)),""),"")</f>
        <v/>
      </c>
      <c r="D32" s="264" t="str">
        <f>IF(Valeurs_saisies,IF(colonneA&lt;&gt;"",H31,""),"")</f>
        <v/>
      </c>
      <c r="E32" s="264" t="str">
        <f t="shared" si="0"/>
        <v/>
      </c>
      <c r="F32" s="264" t="str">
        <f>IF(Valeurs_saisies,IF(colonneA&lt;&gt;"",mensualite-G32,""),"")</f>
        <v/>
      </c>
      <c r="G32" s="264" t="str">
        <f>IF(Valeurs_saisies,IF(colonneA&lt;&gt;"",capital_restant_du*(taux_interet_annueld/nombre_versements_an),""),"")</f>
        <v/>
      </c>
      <c r="H32" s="264" t="str">
        <f>IF(Valeurs_saisies,IF(colonneA&lt;&gt;"",D32-F32,""),"")</f>
        <v/>
      </c>
      <c r="L32" s="259">
        <f t="shared" si="1"/>
        <v>1</v>
      </c>
    </row>
    <row r="33" spans="2:12" s="259" customFormat="1" ht="14.25" customHeight="1" x14ac:dyDescent="0.2">
      <c r="B33" s="262" t="str">
        <f>IF(Valeurs_saisies,IF(duree_du_pret&gt;L33,B32+1,""),"")</f>
        <v/>
      </c>
      <c r="C33" s="263" t="str">
        <f>IF(Valeurs_saisies,IF(colonneA&lt;&gt;"",DATE(YEAR($D$9),MONTH($D$9)+(colonneA)*12/nombre_versements_an,DAY($D$9)),""),"")</f>
        <v/>
      </c>
      <c r="D33" s="264" t="str">
        <f>IF(Valeurs_saisies,IF(colonneA&lt;&gt;"",H32,""),"")</f>
        <v/>
      </c>
      <c r="E33" s="264" t="str">
        <f t="shared" si="0"/>
        <v/>
      </c>
      <c r="F33" s="264" t="str">
        <f>IF(Valeurs_saisies,IF(colonneA&lt;&gt;"",mensualite-G33,""),"")</f>
        <v/>
      </c>
      <c r="G33" s="264" t="str">
        <f>IF(Valeurs_saisies,IF(colonneA&lt;&gt;"",capital_restant_du*(taux_interet_annueld/nombre_versements_an),""),"")</f>
        <v/>
      </c>
      <c r="H33" s="264" t="str">
        <f>IF(Valeurs_saisies,IF(colonneA&lt;&gt;"",D33-F33,""),"")</f>
        <v/>
      </c>
      <c r="L33" s="259">
        <f t="shared" si="1"/>
        <v>1</v>
      </c>
    </row>
    <row r="34" spans="2:12" s="259" customFormat="1" ht="14.25" customHeight="1" x14ac:dyDescent="0.2">
      <c r="B34" s="262" t="str">
        <f>IF(Valeurs_saisies,IF(duree_du_pret&gt;L34,B33+1,""),"")</f>
        <v/>
      </c>
      <c r="C34" s="263" t="str">
        <f>IF(Valeurs_saisies,IF(colonneA&lt;&gt;"",DATE(YEAR($D$9),MONTH($D$9)+(colonneA)*12/nombre_versements_an,DAY($D$9)),""),"")</f>
        <v/>
      </c>
      <c r="D34" s="264" t="str">
        <f>IF(Valeurs_saisies,IF(colonneA&lt;&gt;"",H33,""),"")</f>
        <v/>
      </c>
      <c r="E34" s="264" t="str">
        <f t="shared" si="0"/>
        <v/>
      </c>
      <c r="F34" s="264" t="str">
        <f>IF(Valeurs_saisies,IF(colonneA&lt;&gt;"",mensualite-G34,""),"")</f>
        <v/>
      </c>
      <c r="G34" s="264" t="str">
        <f>IF(Valeurs_saisies,IF(colonneA&lt;&gt;"",capital_restant_du*(taux_interet_annueld/nombre_versements_an),""),"")</f>
        <v/>
      </c>
      <c r="H34" s="264" t="str">
        <f>IF(Valeurs_saisies,IF(colonneA&lt;&gt;"",D34-F34,""),"")</f>
        <v/>
      </c>
      <c r="L34" s="259">
        <f t="shared" si="1"/>
        <v>1</v>
      </c>
    </row>
    <row r="35" spans="2:12" s="259" customFormat="1" ht="14.25" customHeight="1" x14ac:dyDescent="0.2">
      <c r="B35" s="262" t="str">
        <f>IF(Valeurs_saisies,IF(duree_du_pret&gt;L35,B34+1,""),"")</f>
        <v/>
      </c>
      <c r="C35" s="263" t="str">
        <f>IF(Valeurs_saisies,IF(colonneA&lt;&gt;"",DATE(YEAR($D$9),MONTH($D$9)+(colonneA)*12/nombre_versements_an,DAY($D$9)),""),"")</f>
        <v/>
      </c>
      <c r="D35" s="264" t="str">
        <f>IF(Valeurs_saisies,IF(colonneA&lt;&gt;"",H34,""),"")</f>
        <v/>
      </c>
      <c r="E35" s="264" t="str">
        <f t="shared" si="0"/>
        <v/>
      </c>
      <c r="F35" s="264" t="str">
        <f>IF(Valeurs_saisies,IF(colonneA&lt;&gt;"",mensualite-G35,""),"")</f>
        <v/>
      </c>
      <c r="G35" s="264" t="str">
        <f>IF(Valeurs_saisies,IF(colonneA&lt;&gt;"",capital_restant_du*(taux_interet_annueld/nombre_versements_an),""),"")</f>
        <v/>
      </c>
      <c r="H35" s="264" t="str">
        <f>IF(Valeurs_saisies,IF(colonneA&lt;&gt;"",D35-F35,""),"")</f>
        <v/>
      </c>
      <c r="L35" s="259">
        <f t="shared" si="1"/>
        <v>1</v>
      </c>
    </row>
    <row r="36" spans="2:12" s="259" customFormat="1" ht="14.25" customHeight="1" x14ac:dyDescent="0.2">
      <c r="B36" s="262" t="str">
        <f>IF(Valeurs_saisies,IF(duree_du_pret&gt;L36,B35+1,""),"")</f>
        <v/>
      </c>
      <c r="C36" s="263" t="str">
        <f>IF(Valeurs_saisies,IF(colonneA&lt;&gt;"",DATE(YEAR($D$9),MONTH($D$9)+(colonneA)*12/nombre_versements_an,DAY($D$9)),""),"")</f>
        <v/>
      </c>
      <c r="D36" s="264" t="str">
        <f>IF(Valeurs_saisies,IF(colonneA&lt;&gt;"",H35,""),"")</f>
        <v/>
      </c>
      <c r="E36" s="264" t="str">
        <f t="shared" si="0"/>
        <v/>
      </c>
      <c r="F36" s="264" t="str">
        <f>IF(Valeurs_saisies,IF(colonneA&lt;&gt;"",mensualite-G36,""),"")</f>
        <v/>
      </c>
      <c r="G36" s="264" t="str">
        <f>IF(Valeurs_saisies,IF(colonneA&lt;&gt;"",capital_restant_du*(taux_interet_annueld/nombre_versements_an),""),"")</f>
        <v/>
      </c>
      <c r="H36" s="264" t="str">
        <f>IF(Valeurs_saisies,IF(colonneA&lt;&gt;"",D36-F36,""),"")</f>
        <v/>
      </c>
      <c r="L36" s="259">
        <f t="shared" si="1"/>
        <v>2</v>
      </c>
    </row>
    <row r="37" spans="2:12" s="259" customFormat="1" ht="14.25" customHeight="1" x14ac:dyDescent="0.2">
      <c r="B37" s="262" t="str">
        <f>IF(Valeurs_saisies,IF(duree_du_pret&gt;L37,B36+1,""),"")</f>
        <v/>
      </c>
      <c r="C37" s="263" t="str">
        <f>IF(Valeurs_saisies,IF(colonneA&lt;&gt;"",DATE(YEAR($D$9),MONTH($D$9)+(colonneA)*12/nombre_versements_an,DAY($D$9)),""),"")</f>
        <v/>
      </c>
      <c r="D37" s="264" t="str">
        <f>IF(Valeurs_saisies,IF(colonneA&lt;&gt;"",H36,""),"")</f>
        <v/>
      </c>
      <c r="E37" s="264" t="str">
        <f t="shared" si="0"/>
        <v/>
      </c>
      <c r="F37" s="264" t="str">
        <f>IF(Valeurs_saisies,IF(colonneA&lt;&gt;"",mensualite-G37,""),"")</f>
        <v/>
      </c>
      <c r="G37" s="264" t="str">
        <f>IF(Valeurs_saisies,IF(colonneA&lt;&gt;"",capital_restant_du*(taux_interet_annueld/nombre_versements_an),""),"")</f>
        <v/>
      </c>
      <c r="H37" s="264" t="str">
        <f>IF(Valeurs_saisies,IF(colonneA&lt;&gt;"",D37-F37,""),"")</f>
        <v/>
      </c>
      <c r="L37" s="259">
        <f t="shared" si="1"/>
        <v>2</v>
      </c>
    </row>
    <row r="38" spans="2:12" s="259" customFormat="1" ht="14.25" customHeight="1" x14ac:dyDescent="0.2">
      <c r="B38" s="262" t="str">
        <f>IF(Valeurs_saisies,IF(duree_du_pret&gt;L38,B37+1,""),"")</f>
        <v/>
      </c>
      <c r="C38" s="263" t="str">
        <f>IF(Valeurs_saisies,IF(colonneA&lt;&gt;"",DATE(YEAR($D$9),MONTH($D$9)+(colonneA)*12/nombre_versements_an,DAY($D$9)),""),"")</f>
        <v/>
      </c>
      <c r="D38" s="264" t="str">
        <f>IF(Valeurs_saisies,IF(colonneA&lt;&gt;"",H37,""),"")</f>
        <v/>
      </c>
      <c r="E38" s="264" t="str">
        <f t="shared" si="0"/>
        <v/>
      </c>
      <c r="F38" s="264" t="str">
        <f>IF(Valeurs_saisies,IF(colonneA&lt;&gt;"",mensualite-G38,""),"")</f>
        <v/>
      </c>
      <c r="G38" s="264" t="str">
        <f>IF(Valeurs_saisies,IF(colonneA&lt;&gt;"",capital_restant_du*(taux_interet_annueld/nombre_versements_an),""),"")</f>
        <v/>
      </c>
      <c r="H38" s="264" t="str">
        <f>IF(Valeurs_saisies,IF(colonneA&lt;&gt;"",D38-F38,""),"")</f>
        <v/>
      </c>
      <c r="L38" s="259">
        <f t="shared" si="1"/>
        <v>2</v>
      </c>
    </row>
    <row r="39" spans="2:12" s="259" customFormat="1" ht="14.25" customHeight="1" x14ac:dyDescent="0.2">
      <c r="B39" s="262" t="str">
        <f>IF(Valeurs_saisies,IF(duree_du_pret&gt;L39,B38+1,""),"")</f>
        <v/>
      </c>
      <c r="C39" s="263" t="str">
        <f>IF(Valeurs_saisies,IF(colonneA&lt;&gt;"",DATE(YEAR($D$9),MONTH($D$9)+(colonneA)*12/nombre_versements_an,DAY($D$9)),""),"")</f>
        <v/>
      </c>
      <c r="D39" s="264" t="str">
        <f>IF(Valeurs_saisies,IF(colonneA&lt;&gt;"",H38,""),"")</f>
        <v/>
      </c>
      <c r="E39" s="264" t="str">
        <f t="shared" si="0"/>
        <v/>
      </c>
      <c r="F39" s="264" t="str">
        <f>IF(Valeurs_saisies,IF(colonneA&lt;&gt;"",mensualite-G39,""),"")</f>
        <v/>
      </c>
      <c r="G39" s="264" t="str">
        <f>IF(Valeurs_saisies,IF(colonneA&lt;&gt;"",capital_restant_du*(taux_interet_annueld/nombre_versements_an),""),"")</f>
        <v/>
      </c>
      <c r="H39" s="264" t="str">
        <f>IF(Valeurs_saisies,IF(colonneA&lt;&gt;"",D39-F39,""),"")</f>
        <v/>
      </c>
      <c r="L39" s="259">
        <f t="shared" si="1"/>
        <v>2</v>
      </c>
    </row>
    <row r="40" spans="2:12" s="259" customFormat="1" ht="14.25" customHeight="1" x14ac:dyDescent="0.2">
      <c r="B40" s="262" t="str">
        <f>IF(Valeurs_saisies,IF(duree_du_pret&gt;L40,B39+1,""),"")</f>
        <v/>
      </c>
      <c r="C40" s="263" t="str">
        <f>IF(Valeurs_saisies,IF(colonneA&lt;&gt;"",DATE(YEAR($D$9),MONTH($D$9)+(colonneA)*12/nombre_versements_an,DAY($D$9)),""),"")</f>
        <v/>
      </c>
      <c r="D40" s="264" t="str">
        <f>IF(Valeurs_saisies,IF(colonneA&lt;&gt;"",H39,""),"")</f>
        <v/>
      </c>
      <c r="E40" s="264" t="str">
        <f t="shared" si="0"/>
        <v/>
      </c>
      <c r="F40" s="264" t="str">
        <f>IF(Valeurs_saisies,IF(colonneA&lt;&gt;"",mensualite-G40,""),"")</f>
        <v/>
      </c>
      <c r="G40" s="264" t="str">
        <f>IF(Valeurs_saisies,IF(colonneA&lt;&gt;"",capital_restant_du*(taux_interet_annueld/nombre_versements_an),""),"")</f>
        <v/>
      </c>
      <c r="H40" s="264" t="str">
        <f>IF(Valeurs_saisies,IF(colonneA&lt;&gt;"",D40-F40,""),"")</f>
        <v/>
      </c>
      <c r="L40" s="259">
        <f t="shared" si="1"/>
        <v>2</v>
      </c>
    </row>
    <row r="41" spans="2:12" s="259" customFormat="1" ht="14.25" customHeight="1" x14ac:dyDescent="0.2">
      <c r="B41" s="262" t="str">
        <f>IF(Valeurs_saisies,IF(duree_du_pret&gt;L41,B40+1,""),"")</f>
        <v/>
      </c>
      <c r="C41" s="263" t="str">
        <f>IF(Valeurs_saisies,IF(colonneA&lt;&gt;"",DATE(YEAR($D$9),MONTH($D$9)+(colonneA)*12/nombre_versements_an,DAY($D$9)),""),"")</f>
        <v/>
      </c>
      <c r="D41" s="264" t="str">
        <f>IF(Valeurs_saisies,IF(colonneA&lt;&gt;"",H40,""),"")</f>
        <v/>
      </c>
      <c r="E41" s="264" t="str">
        <f t="shared" si="0"/>
        <v/>
      </c>
      <c r="F41" s="264" t="str">
        <f>IF(Valeurs_saisies,IF(colonneA&lt;&gt;"",mensualite-G41,""),"")</f>
        <v/>
      </c>
      <c r="G41" s="264" t="str">
        <f>IF(Valeurs_saisies,IF(colonneA&lt;&gt;"",capital_restant_du*(taux_interet_annueld/nombre_versements_an),""),"")</f>
        <v/>
      </c>
      <c r="H41" s="264" t="str">
        <f>IF(Valeurs_saisies,IF(colonneA&lt;&gt;"",D41-F41,""),"")</f>
        <v/>
      </c>
      <c r="L41" s="259">
        <f t="shared" si="1"/>
        <v>2</v>
      </c>
    </row>
    <row r="42" spans="2:12" s="259" customFormat="1" ht="14.25" customHeight="1" x14ac:dyDescent="0.2">
      <c r="B42" s="262" t="str">
        <f>IF(Valeurs_saisies,IF(duree_du_pret&gt;L42,B41+1,""),"")</f>
        <v/>
      </c>
      <c r="C42" s="263" t="str">
        <f>IF(Valeurs_saisies,IF(colonneA&lt;&gt;"",DATE(YEAR($D$9),MONTH($D$9)+(colonneA)*12/nombre_versements_an,DAY($D$9)),""),"")</f>
        <v/>
      </c>
      <c r="D42" s="264" t="str">
        <f>IF(Valeurs_saisies,IF(colonneA&lt;&gt;"",H41,""),"")</f>
        <v/>
      </c>
      <c r="E42" s="264" t="str">
        <f t="shared" si="0"/>
        <v/>
      </c>
      <c r="F42" s="264" t="str">
        <f>IF(Valeurs_saisies,IF(colonneA&lt;&gt;"",mensualite-G42,""),"")</f>
        <v/>
      </c>
      <c r="G42" s="264" t="str">
        <f>IF(Valeurs_saisies,IF(colonneA&lt;&gt;"",capital_restant_du*(taux_interet_annueld/nombre_versements_an),""),"")</f>
        <v/>
      </c>
      <c r="H42" s="264" t="str">
        <f>IF(Valeurs_saisies,IF(colonneA&lt;&gt;"",D42-F42,""),"")</f>
        <v/>
      </c>
      <c r="L42" s="259">
        <f t="shared" si="1"/>
        <v>2</v>
      </c>
    </row>
    <row r="43" spans="2:12" s="259" customFormat="1" ht="14.25" customHeight="1" x14ac:dyDescent="0.2">
      <c r="B43" s="262" t="str">
        <f>IF(Valeurs_saisies,IF(duree_du_pret&gt;L43,B42+1,""),"")</f>
        <v/>
      </c>
      <c r="C43" s="263" t="str">
        <f>IF(Valeurs_saisies,IF(colonneA&lt;&gt;"",DATE(YEAR($D$9),MONTH($D$9)+(colonneA)*12/nombre_versements_an,DAY($D$9)),""),"")</f>
        <v/>
      </c>
      <c r="D43" s="264" t="str">
        <f>IF(Valeurs_saisies,IF(colonneA&lt;&gt;"",H42,""),"")</f>
        <v/>
      </c>
      <c r="E43" s="264" t="str">
        <f t="shared" si="0"/>
        <v/>
      </c>
      <c r="F43" s="264" t="str">
        <f>IF(Valeurs_saisies,IF(colonneA&lt;&gt;"",mensualite-G43,""),"")</f>
        <v/>
      </c>
      <c r="G43" s="264" t="str">
        <f>IF(Valeurs_saisies,IF(colonneA&lt;&gt;"",capital_restant_du*(taux_interet_annueld/nombre_versements_an),""),"")</f>
        <v/>
      </c>
      <c r="H43" s="264" t="str">
        <f>IF(Valeurs_saisies,IF(colonneA&lt;&gt;"",D43-F43,""),"")</f>
        <v/>
      </c>
      <c r="L43" s="259">
        <f t="shared" si="1"/>
        <v>2</v>
      </c>
    </row>
    <row r="44" spans="2:12" s="259" customFormat="1" ht="14.25" customHeight="1" x14ac:dyDescent="0.2">
      <c r="B44" s="262" t="str">
        <f>IF(Valeurs_saisies,IF(duree_du_pret&gt;L44,B43+1,""),"")</f>
        <v/>
      </c>
      <c r="C44" s="263" t="str">
        <f>IF(Valeurs_saisies,IF(colonneA&lt;&gt;"",DATE(YEAR($D$9),MONTH($D$9)+(colonneA)*12/nombre_versements_an,DAY($D$9)),""),"")</f>
        <v/>
      </c>
      <c r="D44" s="264" t="str">
        <f>IF(Valeurs_saisies,IF(colonneA&lt;&gt;"",H43,""),"")</f>
        <v/>
      </c>
      <c r="E44" s="264" t="str">
        <f t="shared" si="0"/>
        <v/>
      </c>
      <c r="F44" s="264" t="str">
        <f>IF(Valeurs_saisies,IF(colonneA&lt;&gt;"",mensualite-G44,""),"")</f>
        <v/>
      </c>
      <c r="G44" s="264" t="str">
        <f>IF(Valeurs_saisies,IF(colonneA&lt;&gt;"",capital_restant_du*(taux_interet_annueld/nombre_versements_an),""),"")</f>
        <v/>
      </c>
      <c r="H44" s="264" t="str">
        <f>IF(Valeurs_saisies,IF(colonneA&lt;&gt;"",D44-F44,""),"")</f>
        <v/>
      </c>
      <c r="L44" s="259">
        <f t="shared" si="1"/>
        <v>2</v>
      </c>
    </row>
    <row r="45" spans="2:12" s="259" customFormat="1" ht="14.25" customHeight="1" x14ac:dyDescent="0.2">
      <c r="B45" s="262" t="str">
        <f>IF(Valeurs_saisies,IF(duree_du_pret&gt;L45,B44+1,""),"")</f>
        <v/>
      </c>
      <c r="C45" s="263" t="str">
        <f>IF(Valeurs_saisies,IF(colonneA&lt;&gt;"",DATE(YEAR($D$9),MONTH($D$9)+(colonneA)*12/nombre_versements_an,DAY($D$9)),""),"")</f>
        <v/>
      </c>
      <c r="D45" s="264" t="str">
        <f>IF(Valeurs_saisies,IF(colonneA&lt;&gt;"",H44,""),"")</f>
        <v/>
      </c>
      <c r="E45" s="264" t="str">
        <f t="shared" si="0"/>
        <v/>
      </c>
      <c r="F45" s="264" t="str">
        <f>IF(Valeurs_saisies,IF(colonneA&lt;&gt;"",mensualite-G45,""),"")</f>
        <v/>
      </c>
      <c r="G45" s="264" t="str">
        <f>IF(Valeurs_saisies,IF(colonneA&lt;&gt;"",capital_restant_du*(taux_interet_annueld/nombre_versements_an),""),"")</f>
        <v/>
      </c>
      <c r="H45" s="264" t="str">
        <f>IF(Valeurs_saisies,IF(colonneA&lt;&gt;"",D45-F45,""),"")</f>
        <v/>
      </c>
      <c r="L45" s="259">
        <f t="shared" si="1"/>
        <v>2</v>
      </c>
    </row>
    <row r="46" spans="2:12" s="259" customFormat="1" ht="14.25" customHeight="1" x14ac:dyDescent="0.2">
      <c r="B46" s="262" t="str">
        <f>IF(Valeurs_saisies,IF(duree_du_pret&gt;L46,B45+1,""),"")</f>
        <v/>
      </c>
      <c r="C46" s="263" t="str">
        <f>IF(Valeurs_saisies,IF(colonneA&lt;&gt;"",DATE(YEAR($D$9),MONTH($D$9)+(colonneA)*12/nombre_versements_an,DAY($D$9)),""),"")</f>
        <v/>
      </c>
      <c r="D46" s="264" t="str">
        <f>IF(Valeurs_saisies,IF(colonneA&lt;&gt;"",H45,""),"")</f>
        <v/>
      </c>
      <c r="E46" s="264" t="str">
        <f t="shared" si="0"/>
        <v/>
      </c>
      <c r="F46" s="264" t="str">
        <f>IF(Valeurs_saisies,IF(colonneA&lt;&gt;"",mensualite-G46,""),"")</f>
        <v/>
      </c>
      <c r="G46" s="264" t="str">
        <f>IF(Valeurs_saisies,IF(colonneA&lt;&gt;"",capital_restant_du*(taux_interet_annueld/nombre_versements_an),""),"")</f>
        <v/>
      </c>
      <c r="H46" s="264" t="str">
        <f>IF(Valeurs_saisies,IF(colonneA&lt;&gt;"",D46-F46,""),"")</f>
        <v/>
      </c>
      <c r="L46" s="259">
        <f t="shared" si="1"/>
        <v>2</v>
      </c>
    </row>
    <row r="47" spans="2:12" s="259" customFormat="1" ht="14.25" customHeight="1" x14ac:dyDescent="0.2">
      <c r="B47" s="262" t="str">
        <f>IF(Valeurs_saisies,IF(duree_du_pret&gt;L47,B46+1,""),"")</f>
        <v/>
      </c>
      <c r="C47" s="263" t="str">
        <f>IF(Valeurs_saisies,IF(colonneA&lt;&gt;"",DATE(YEAR($D$9),MONTH($D$9)+(colonneA)*12/nombre_versements_an,DAY($D$9)),""),"")</f>
        <v/>
      </c>
      <c r="D47" s="264" t="str">
        <f>IF(Valeurs_saisies,IF(colonneA&lt;&gt;"",H46,""),"")</f>
        <v/>
      </c>
      <c r="E47" s="264" t="str">
        <f t="shared" si="0"/>
        <v/>
      </c>
      <c r="F47" s="264" t="str">
        <f>IF(Valeurs_saisies,IF(colonneA&lt;&gt;"",mensualite-G47,""),"")</f>
        <v/>
      </c>
      <c r="G47" s="264" t="str">
        <f>IF(Valeurs_saisies,IF(colonneA&lt;&gt;"",capital_restant_du*(taux_interet_annueld/nombre_versements_an),""),"")</f>
        <v/>
      </c>
      <c r="H47" s="264" t="str">
        <f>IF(Valeurs_saisies,IF(colonneA&lt;&gt;"",D47-F47,""),"")</f>
        <v/>
      </c>
      <c r="L47" s="259">
        <f t="shared" si="1"/>
        <v>2</v>
      </c>
    </row>
    <row r="48" spans="2:12" s="259" customFormat="1" ht="14.25" customHeight="1" x14ac:dyDescent="0.2">
      <c r="B48" s="262" t="str">
        <f>IF(Valeurs_saisies,IF(duree_du_pret&gt;L48,B47+1,""),"")</f>
        <v/>
      </c>
      <c r="C48" s="263" t="str">
        <f>IF(Valeurs_saisies,IF(colonneA&lt;&gt;"",DATE(YEAR($D$9),MONTH($D$9)+(colonneA)*12/nombre_versements_an,DAY($D$9)),""),"")</f>
        <v/>
      </c>
      <c r="D48" s="264" t="str">
        <f>IF(Valeurs_saisies,IF(colonneA&lt;&gt;"",H47,""),"")</f>
        <v/>
      </c>
      <c r="E48" s="264" t="str">
        <f t="shared" si="0"/>
        <v/>
      </c>
      <c r="F48" s="264" t="str">
        <f>IF(Valeurs_saisies,IF(colonneA&lt;&gt;"",mensualite-G48,""),"")</f>
        <v/>
      </c>
      <c r="G48" s="264" t="str">
        <f>IF(Valeurs_saisies,IF(colonneA&lt;&gt;"",capital_restant_du*(taux_interet_annueld/nombre_versements_an),""),"")</f>
        <v/>
      </c>
      <c r="H48" s="264" t="str">
        <f>IF(Valeurs_saisies,IF(colonneA&lt;&gt;"",D48-F48,""),"")</f>
        <v/>
      </c>
      <c r="L48" s="259">
        <f t="shared" si="1"/>
        <v>3</v>
      </c>
    </row>
    <row r="49" spans="2:12" s="259" customFormat="1" ht="14.25" customHeight="1" x14ac:dyDescent="0.2">
      <c r="B49" s="262" t="str">
        <f>IF(Valeurs_saisies,IF(duree_du_pret&gt;L49,B48+1,""),"")</f>
        <v/>
      </c>
      <c r="C49" s="263" t="str">
        <f>IF(Valeurs_saisies,IF(colonneA&lt;&gt;"",DATE(YEAR($D$9),MONTH($D$9)+(colonneA)*12/nombre_versements_an,DAY($D$9)),""),"")</f>
        <v/>
      </c>
      <c r="D49" s="264" t="str">
        <f>IF(Valeurs_saisies,IF(colonneA&lt;&gt;"",H48,""),"")</f>
        <v/>
      </c>
      <c r="E49" s="264" t="str">
        <f t="shared" si="0"/>
        <v/>
      </c>
      <c r="F49" s="264" t="str">
        <f>IF(Valeurs_saisies,IF(colonneA&lt;&gt;"",mensualite-G49,""),"")</f>
        <v/>
      </c>
      <c r="G49" s="264" t="str">
        <f>IF(Valeurs_saisies,IF(colonneA&lt;&gt;"",capital_restant_du*(taux_interet_annueld/nombre_versements_an),""),"")</f>
        <v/>
      </c>
      <c r="H49" s="264" t="str">
        <f>IF(Valeurs_saisies,IF(colonneA&lt;&gt;"",D49-F49,""),"")</f>
        <v/>
      </c>
      <c r="L49" s="259">
        <f t="shared" si="1"/>
        <v>3</v>
      </c>
    </row>
    <row r="50" spans="2:12" s="259" customFormat="1" ht="14.25" customHeight="1" x14ac:dyDescent="0.2">
      <c r="B50" s="262" t="str">
        <f>IF(Valeurs_saisies,IF(duree_du_pret&gt;L50,B49+1,""),"")</f>
        <v/>
      </c>
      <c r="C50" s="263" t="str">
        <f>IF(Valeurs_saisies,IF(colonneA&lt;&gt;"",DATE(YEAR($D$9),MONTH($D$9)+(colonneA)*12/nombre_versements_an,DAY($D$9)),""),"")</f>
        <v/>
      </c>
      <c r="D50" s="264" t="str">
        <f>IF(Valeurs_saisies,IF(colonneA&lt;&gt;"",H49,""),"")</f>
        <v/>
      </c>
      <c r="E50" s="264" t="str">
        <f t="shared" si="0"/>
        <v/>
      </c>
      <c r="F50" s="264" t="str">
        <f>IF(Valeurs_saisies,IF(colonneA&lt;&gt;"",mensualite-G50,""),"")</f>
        <v/>
      </c>
      <c r="G50" s="264" t="str">
        <f>IF(Valeurs_saisies,IF(colonneA&lt;&gt;"",capital_restant_du*(taux_interet_annueld/nombre_versements_an),""),"")</f>
        <v/>
      </c>
      <c r="H50" s="264" t="str">
        <f>IF(Valeurs_saisies,IF(colonneA&lt;&gt;"",D50-F50,""),"")</f>
        <v/>
      </c>
      <c r="L50" s="259">
        <f t="shared" si="1"/>
        <v>3</v>
      </c>
    </row>
    <row r="51" spans="2:12" s="259" customFormat="1" ht="14.25" customHeight="1" x14ac:dyDescent="0.2">
      <c r="B51" s="262" t="str">
        <f>IF(Valeurs_saisies,IF(duree_du_pret&gt;L51,B50+1,""),"")</f>
        <v/>
      </c>
      <c r="C51" s="263" t="str">
        <f>IF(Valeurs_saisies,IF(colonneA&lt;&gt;"",DATE(YEAR($D$9),MONTH($D$9)+(colonneA)*12/nombre_versements_an,DAY($D$9)),""),"")</f>
        <v/>
      </c>
      <c r="D51" s="264" t="str">
        <f>IF(Valeurs_saisies,IF(colonneA&lt;&gt;"",H50,""),"")</f>
        <v/>
      </c>
      <c r="E51" s="264" t="str">
        <f t="shared" si="0"/>
        <v/>
      </c>
      <c r="F51" s="264" t="str">
        <f>IF(Valeurs_saisies,IF(colonneA&lt;&gt;"",mensualite-G51,""),"")</f>
        <v/>
      </c>
      <c r="G51" s="264" t="str">
        <f>IF(Valeurs_saisies,IF(colonneA&lt;&gt;"",capital_restant_du*(taux_interet_annueld/nombre_versements_an),""),"")</f>
        <v/>
      </c>
      <c r="H51" s="264" t="str">
        <f>IF(Valeurs_saisies,IF(colonneA&lt;&gt;"",D51-F51,""),"")</f>
        <v/>
      </c>
      <c r="L51" s="259">
        <f t="shared" si="1"/>
        <v>3</v>
      </c>
    </row>
    <row r="52" spans="2:12" s="259" customFormat="1" ht="14.25" customHeight="1" x14ac:dyDescent="0.2">
      <c r="B52" s="262" t="str">
        <f>IF(Valeurs_saisies,IF(duree_du_pret&gt;L52,B51+1,""),"")</f>
        <v/>
      </c>
      <c r="C52" s="263" t="str">
        <f>IF(Valeurs_saisies,IF(colonneA&lt;&gt;"",DATE(YEAR($D$9),MONTH($D$9)+(colonneA)*12/nombre_versements_an,DAY($D$9)),""),"")</f>
        <v/>
      </c>
      <c r="D52" s="264" t="str">
        <f>IF(Valeurs_saisies,IF(colonneA&lt;&gt;"",H51,""),"")</f>
        <v/>
      </c>
      <c r="E52" s="264" t="str">
        <f t="shared" si="0"/>
        <v/>
      </c>
      <c r="F52" s="264" t="str">
        <f>IF(Valeurs_saisies,IF(colonneA&lt;&gt;"",mensualite-G52,""),"")</f>
        <v/>
      </c>
      <c r="G52" s="264" t="str">
        <f>IF(Valeurs_saisies,IF(colonneA&lt;&gt;"",capital_restant_du*(taux_interet_annueld/nombre_versements_an),""),"")</f>
        <v/>
      </c>
      <c r="H52" s="264" t="str">
        <f>IF(Valeurs_saisies,IF(colonneA&lt;&gt;"",D52-F52,""),"")</f>
        <v/>
      </c>
      <c r="L52" s="259">
        <f t="shared" si="1"/>
        <v>3</v>
      </c>
    </row>
    <row r="53" spans="2:12" s="259" customFormat="1" ht="14.25" customHeight="1" x14ac:dyDescent="0.2">
      <c r="B53" s="262" t="str">
        <f>IF(Valeurs_saisies,IF(duree_du_pret&gt;L53,B52+1,""),"")</f>
        <v/>
      </c>
      <c r="C53" s="263" t="str">
        <f>IF(Valeurs_saisies,IF(colonneA&lt;&gt;"",DATE(YEAR($D$9),MONTH($D$9)+(colonneA)*12/nombre_versements_an,DAY($D$9)),""),"")</f>
        <v/>
      </c>
      <c r="D53" s="264" t="str">
        <f>IF(Valeurs_saisies,IF(colonneA&lt;&gt;"",H52,""),"")</f>
        <v/>
      </c>
      <c r="E53" s="264" t="str">
        <f t="shared" si="0"/>
        <v/>
      </c>
      <c r="F53" s="264" t="str">
        <f>IF(Valeurs_saisies,IF(colonneA&lt;&gt;"",mensualite-G53,""),"")</f>
        <v/>
      </c>
      <c r="G53" s="264" t="str">
        <f>IF(Valeurs_saisies,IF(colonneA&lt;&gt;"",capital_restant_du*(taux_interet_annueld/nombre_versements_an),""),"")</f>
        <v/>
      </c>
      <c r="H53" s="264" t="str">
        <f>IF(Valeurs_saisies,IF(colonneA&lt;&gt;"",D53-F53,""),"")</f>
        <v/>
      </c>
      <c r="L53" s="259">
        <f t="shared" si="1"/>
        <v>3</v>
      </c>
    </row>
    <row r="54" spans="2:12" s="259" customFormat="1" ht="14.25" customHeight="1" x14ac:dyDescent="0.2">
      <c r="B54" s="262" t="str">
        <f>IF(Valeurs_saisies,IF(duree_du_pret&gt;L54,B53+1,""),"")</f>
        <v/>
      </c>
      <c r="C54" s="263" t="str">
        <f>IF(Valeurs_saisies,IF(colonneA&lt;&gt;"",DATE(YEAR($D$9),MONTH($D$9)+(colonneA)*12/nombre_versements_an,DAY($D$9)),""),"")</f>
        <v/>
      </c>
      <c r="D54" s="264" t="str">
        <f>IF(Valeurs_saisies,IF(colonneA&lt;&gt;"",H53,""),"")</f>
        <v/>
      </c>
      <c r="E54" s="264" t="str">
        <f t="shared" si="0"/>
        <v/>
      </c>
      <c r="F54" s="264" t="str">
        <f>IF(Valeurs_saisies,IF(colonneA&lt;&gt;"",mensualite-G54,""),"")</f>
        <v/>
      </c>
      <c r="G54" s="264" t="str">
        <f>IF(Valeurs_saisies,IF(colonneA&lt;&gt;"",capital_restant_du*(taux_interet_annueld/nombre_versements_an),""),"")</f>
        <v/>
      </c>
      <c r="H54" s="264" t="str">
        <f>IF(Valeurs_saisies,IF(colonneA&lt;&gt;"",D54-F54,""),"")</f>
        <v/>
      </c>
      <c r="L54" s="259">
        <f t="shared" si="1"/>
        <v>3</v>
      </c>
    </row>
    <row r="55" spans="2:12" s="259" customFormat="1" ht="14.25" customHeight="1" x14ac:dyDescent="0.2">
      <c r="B55" s="262" t="str">
        <f>IF(Valeurs_saisies,IF(duree_du_pret&gt;L55,B54+1,""),"")</f>
        <v/>
      </c>
      <c r="C55" s="263" t="str">
        <f>IF(Valeurs_saisies,IF(colonneA&lt;&gt;"",DATE(YEAR($D$9),MONTH($D$9)+(colonneA)*12/nombre_versements_an,DAY($D$9)),""),"")</f>
        <v/>
      </c>
      <c r="D55" s="264" t="str">
        <f>IF(Valeurs_saisies,IF(colonneA&lt;&gt;"",H54,""),"")</f>
        <v/>
      </c>
      <c r="E55" s="264" t="str">
        <f t="shared" si="0"/>
        <v/>
      </c>
      <c r="F55" s="264" t="str">
        <f>IF(Valeurs_saisies,IF(colonneA&lt;&gt;"",mensualite-G55,""),"")</f>
        <v/>
      </c>
      <c r="G55" s="264" t="str">
        <f>IF(Valeurs_saisies,IF(colonneA&lt;&gt;"",capital_restant_du*(taux_interet_annueld/nombre_versements_an),""),"")</f>
        <v/>
      </c>
      <c r="H55" s="264" t="str">
        <f>IF(Valeurs_saisies,IF(colonneA&lt;&gt;"",D55-F55,""),"")</f>
        <v/>
      </c>
      <c r="L55" s="259">
        <f t="shared" si="1"/>
        <v>3</v>
      </c>
    </row>
    <row r="56" spans="2:12" s="259" customFormat="1" ht="14.25" customHeight="1" x14ac:dyDescent="0.2">
      <c r="B56" s="262" t="str">
        <f>IF(Valeurs_saisies,IF(duree_du_pret&gt;L56,B55+1,""),"")</f>
        <v/>
      </c>
      <c r="C56" s="263" t="str">
        <f>IF(Valeurs_saisies,IF(colonneA&lt;&gt;"",DATE(YEAR($D$9),MONTH($D$9)+(colonneA)*12/nombre_versements_an,DAY($D$9)),""),"")</f>
        <v/>
      </c>
      <c r="D56" s="264" t="str">
        <f>IF(Valeurs_saisies,IF(colonneA&lt;&gt;"",H55,""),"")</f>
        <v/>
      </c>
      <c r="E56" s="264" t="str">
        <f t="shared" si="0"/>
        <v/>
      </c>
      <c r="F56" s="264" t="str">
        <f>IF(Valeurs_saisies,IF(colonneA&lt;&gt;"",mensualite-G56,""),"")</f>
        <v/>
      </c>
      <c r="G56" s="264" t="str">
        <f>IF(Valeurs_saisies,IF(colonneA&lt;&gt;"",capital_restant_du*(taux_interet_annueld/nombre_versements_an),""),"")</f>
        <v/>
      </c>
      <c r="H56" s="264" t="str">
        <f>IF(Valeurs_saisies,IF(colonneA&lt;&gt;"",D56-F56,""),"")</f>
        <v/>
      </c>
      <c r="L56" s="259">
        <f t="shared" si="1"/>
        <v>3</v>
      </c>
    </row>
    <row r="57" spans="2:12" s="259" customFormat="1" ht="14.25" customHeight="1" x14ac:dyDescent="0.2">
      <c r="B57" s="262" t="str">
        <f>IF(Valeurs_saisies,IF(duree_du_pret&gt;L57,B56+1,""),"")</f>
        <v/>
      </c>
      <c r="C57" s="263" t="str">
        <f>IF(Valeurs_saisies,IF(colonneA&lt;&gt;"",DATE(YEAR($D$9),MONTH($D$9)+(colonneA)*12/nombre_versements_an,DAY($D$9)),""),"")</f>
        <v/>
      </c>
      <c r="D57" s="264" t="str">
        <f>IF(Valeurs_saisies,IF(colonneA&lt;&gt;"",H56,""),"")</f>
        <v/>
      </c>
      <c r="E57" s="264" t="str">
        <f t="shared" si="0"/>
        <v/>
      </c>
      <c r="F57" s="264" t="str">
        <f>IF(Valeurs_saisies,IF(colonneA&lt;&gt;"",mensualite-G57,""),"")</f>
        <v/>
      </c>
      <c r="G57" s="264" t="str">
        <f>IF(Valeurs_saisies,IF(colonneA&lt;&gt;"",capital_restant_du*(taux_interet_annueld/nombre_versements_an),""),"")</f>
        <v/>
      </c>
      <c r="H57" s="264" t="str">
        <f>IF(Valeurs_saisies,IF(colonneA&lt;&gt;"",D57-F57,""),"")</f>
        <v/>
      </c>
      <c r="L57" s="259">
        <f t="shared" si="1"/>
        <v>3</v>
      </c>
    </row>
    <row r="58" spans="2:12" s="259" customFormat="1" ht="14.25" customHeight="1" x14ac:dyDescent="0.2">
      <c r="B58" s="262" t="str">
        <f>IF(Valeurs_saisies,IF(duree_du_pret&gt;L58,B57+1,""),"")</f>
        <v/>
      </c>
      <c r="C58" s="263" t="str">
        <f>IF(Valeurs_saisies,IF(colonneA&lt;&gt;"",DATE(YEAR($D$9),MONTH($D$9)+(colonneA)*12/nombre_versements_an,DAY($D$9)),""),"")</f>
        <v/>
      </c>
      <c r="D58" s="264" t="str">
        <f>IF(Valeurs_saisies,IF(colonneA&lt;&gt;"",H57,""),"")</f>
        <v/>
      </c>
      <c r="E58" s="264" t="str">
        <f t="shared" si="0"/>
        <v/>
      </c>
      <c r="F58" s="264" t="str">
        <f>IF(Valeurs_saisies,IF(colonneA&lt;&gt;"",mensualite-G58,""),"")</f>
        <v/>
      </c>
      <c r="G58" s="264" t="str">
        <f>IF(Valeurs_saisies,IF(colonneA&lt;&gt;"",capital_restant_du*(taux_interet_annueld/nombre_versements_an),""),"")</f>
        <v/>
      </c>
      <c r="H58" s="264" t="str">
        <f>IF(Valeurs_saisies,IF(colonneA&lt;&gt;"",D58-F58,""),"")</f>
        <v/>
      </c>
      <c r="L58" s="259">
        <f t="shared" si="1"/>
        <v>3</v>
      </c>
    </row>
    <row r="59" spans="2:12" s="259" customFormat="1" ht="14.25" customHeight="1" x14ac:dyDescent="0.2">
      <c r="B59" s="262" t="str">
        <f>IF(Valeurs_saisies,IF(duree_du_pret&gt;L59,B58+1,""),"")</f>
        <v/>
      </c>
      <c r="C59" s="263" t="str">
        <f>IF(Valeurs_saisies,IF(colonneA&lt;&gt;"",DATE(YEAR($D$9),MONTH($D$9)+(colonneA)*12/nombre_versements_an,DAY($D$9)),""),"")</f>
        <v/>
      </c>
      <c r="D59" s="264" t="str">
        <f>IF(Valeurs_saisies,IF(colonneA&lt;&gt;"",H58,""),"")</f>
        <v/>
      </c>
      <c r="E59" s="264" t="str">
        <f t="shared" si="0"/>
        <v/>
      </c>
      <c r="F59" s="264" t="str">
        <f>IF(Valeurs_saisies,IF(colonneA&lt;&gt;"",mensualite-G59,""),"")</f>
        <v/>
      </c>
      <c r="G59" s="264" t="str">
        <f>IF(Valeurs_saisies,IF(colonneA&lt;&gt;"",capital_restant_du*(taux_interet_annueld/nombre_versements_an),""),"")</f>
        <v/>
      </c>
      <c r="H59" s="264" t="str">
        <f>IF(Valeurs_saisies,IF(colonneA&lt;&gt;"",D59-F59,""),"")</f>
        <v/>
      </c>
      <c r="L59" s="259">
        <f t="shared" si="1"/>
        <v>3</v>
      </c>
    </row>
    <row r="60" spans="2:12" s="259" customFormat="1" ht="14.25" customHeight="1" x14ac:dyDescent="0.2">
      <c r="B60" s="262" t="str">
        <f>IF(Valeurs_saisies,IF(duree_du_pret&gt;L60,B59+1,""),"")</f>
        <v/>
      </c>
      <c r="C60" s="263" t="str">
        <f>IF(Valeurs_saisies,IF(colonneA&lt;&gt;"",DATE(YEAR($D$9),MONTH($D$9)+(colonneA)*12/nombre_versements_an,DAY($D$9)),""),"")</f>
        <v/>
      </c>
      <c r="D60" s="264" t="str">
        <f>IF(Valeurs_saisies,IF(colonneA&lt;&gt;"",H59,""),"")</f>
        <v/>
      </c>
      <c r="E60" s="264" t="str">
        <f t="shared" si="0"/>
        <v/>
      </c>
      <c r="F60" s="264" t="str">
        <f>IF(Valeurs_saisies,IF(colonneA&lt;&gt;"",mensualite-G60,""),"")</f>
        <v/>
      </c>
      <c r="G60" s="264" t="str">
        <f>IF(Valeurs_saisies,IF(colonneA&lt;&gt;"",capital_restant_du*(taux_interet_annueld/nombre_versements_an),""),"")</f>
        <v/>
      </c>
      <c r="H60" s="264" t="str">
        <f>IF(Valeurs_saisies,IF(colonneA&lt;&gt;"",D60-F60,""),"")</f>
        <v/>
      </c>
      <c r="L60" s="259">
        <f t="shared" si="1"/>
        <v>4</v>
      </c>
    </row>
    <row r="61" spans="2:12" s="259" customFormat="1" ht="14.25" customHeight="1" x14ac:dyDescent="0.2">
      <c r="B61" s="262" t="str">
        <f>IF(Valeurs_saisies,IF(duree_du_pret&gt;L61,B60+1,""),"")</f>
        <v/>
      </c>
      <c r="C61" s="263" t="str">
        <f>IF(Valeurs_saisies,IF(colonneA&lt;&gt;"",DATE(YEAR($D$9),MONTH($D$9)+(colonneA)*12/nombre_versements_an,DAY($D$9)),""),"")</f>
        <v/>
      </c>
      <c r="D61" s="264" t="str">
        <f>IF(Valeurs_saisies,IF(colonneA&lt;&gt;"",H60,""),"")</f>
        <v/>
      </c>
      <c r="E61" s="264" t="str">
        <f t="shared" si="0"/>
        <v/>
      </c>
      <c r="F61" s="264" t="str">
        <f>IF(Valeurs_saisies,IF(colonneA&lt;&gt;"",mensualite-G61,""),"")</f>
        <v/>
      </c>
      <c r="G61" s="264" t="str">
        <f>IF(Valeurs_saisies,IF(colonneA&lt;&gt;"",capital_restant_du*(taux_interet_annueld/nombre_versements_an),""),"")</f>
        <v/>
      </c>
      <c r="H61" s="264" t="str">
        <f>IF(Valeurs_saisies,IF(colonneA&lt;&gt;"",D61-F61,""),"")</f>
        <v/>
      </c>
      <c r="L61" s="259">
        <f t="shared" si="1"/>
        <v>4</v>
      </c>
    </row>
    <row r="62" spans="2:12" s="259" customFormat="1" ht="14.25" customHeight="1" x14ac:dyDescent="0.2">
      <c r="B62" s="262" t="str">
        <f>IF(Valeurs_saisies,IF(duree_du_pret&gt;L62,B61+1,""),"")</f>
        <v/>
      </c>
      <c r="C62" s="263" t="str">
        <f>IF(Valeurs_saisies,IF(colonneA&lt;&gt;"",DATE(YEAR($D$9),MONTH($D$9)+(colonneA)*12/nombre_versements_an,DAY($D$9)),""),"")</f>
        <v/>
      </c>
      <c r="D62" s="264" t="str">
        <f>IF(Valeurs_saisies,IF(colonneA&lt;&gt;"",H61,""),"")</f>
        <v/>
      </c>
      <c r="E62" s="264" t="str">
        <f t="shared" si="0"/>
        <v/>
      </c>
      <c r="F62" s="264" t="str">
        <f>IF(Valeurs_saisies,IF(colonneA&lt;&gt;"",mensualite-G62,""),"")</f>
        <v/>
      </c>
      <c r="G62" s="264" t="str">
        <f>IF(Valeurs_saisies,IF(colonneA&lt;&gt;"",capital_restant_du*(taux_interet_annueld/nombre_versements_an),""),"")</f>
        <v/>
      </c>
      <c r="H62" s="264" t="str">
        <f>IF(Valeurs_saisies,IF(colonneA&lt;&gt;"",D62-F62,""),"")</f>
        <v/>
      </c>
      <c r="L62" s="259">
        <f t="shared" si="1"/>
        <v>4</v>
      </c>
    </row>
    <row r="63" spans="2:12" s="259" customFormat="1" ht="14.25" customHeight="1" x14ac:dyDescent="0.2">
      <c r="B63" s="262" t="str">
        <f>IF(Valeurs_saisies,IF(duree_du_pret&gt;L63,B62+1,""),"")</f>
        <v/>
      </c>
      <c r="C63" s="263" t="str">
        <f>IF(Valeurs_saisies,IF(colonneA&lt;&gt;"",DATE(YEAR($D$9),MONTH($D$9)+(colonneA)*12/nombre_versements_an,DAY($D$9)),""),"")</f>
        <v/>
      </c>
      <c r="D63" s="264" t="str">
        <f>IF(Valeurs_saisies,IF(colonneA&lt;&gt;"",H62,""),"")</f>
        <v/>
      </c>
      <c r="E63" s="264" t="str">
        <f t="shared" si="0"/>
        <v/>
      </c>
      <c r="F63" s="264" t="str">
        <f>IF(Valeurs_saisies,IF(colonneA&lt;&gt;"",mensualite-G63,""),"")</f>
        <v/>
      </c>
      <c r="G63" s="264" t="str">
        <f>IF(Valeurs_saisies,IF(colonneA&lt;&gt;"",capital_restant_du*(taux_interet_annueld/nombre_versements_an),""),"")</f>
        <v/>
      </c>
      <c r="H63" s="264" t="str">
        <f>IF(Valeurs_saisies,IF(colonneA&lt;&gt;"",D63-F63,""),"")</f>
        <v/>
      </c>
      <c r="L63" s="259">
        <f t="shared" si="1"/>
        <v>4</v>
      </c>
    </row>
    <row r="64" spans="2:12" s="259" customFormat="1" ht="14.25" customHeight="1" x14ac:dyDescent="0.2">
      <c r="B64" s="262" t="str">
        <f>IF(Valeurs_saisies,IF(duree_du_pret&gt;L64,B63+1,""),"")</f>
        <v/>
      </c>
      <c r="C64" s="263" t="str">
        <f>IF(Valeurs_saisies,IF(colonneA&lt;&gt;"",DATE(YEAR($D$9),MONTH($D$9)+(colonneA)*12/nombre_versements_an,DAY($D$9)),""),"")</f>
        <v/>
      </c>
      <c r="D64" s="264" t="str">
        <f>IF(Valeurs_saisies,IF(colonneA&lt;&gt;"",H63,""),"")</f>
        <v/>
      </c>
      <c r="E64" s="264" t="str">
        <f t="shared" si="0"/>
        <v/>
      </c>
      <c r="F64" s="264" t="str">
        <f>IF(Valeurs_saisies,IF(colonneA&lt;&gt;"",mensualite-G64,""),"")</f>
        <v/>
      </c>
      <c r="G64" s="264" t="str">
        <f>IF(Valeurs_saisies,IF(colonneA&lt;&gt;"",capital_restant_du*(taux_interet_annueld/nombre_versements_an),""),"")</f>
        <v/>
      </c>
      <c r="H64" s="264" t="str">
        <f>IF(Valeurs_saisies,IF(colonneA&lt;&gt;"",D64-F64,""),"")</f>
        <v/>
      </c>
      <c r="L64" s="259">
        <f t="shared" si="1"/>
        <v>4</v>
      </c>
    </row>
    <row r="65" spans="2:12" s="259" customFormat="1" ht="14.25" customHeight="1" x14ac:dyDescent="0.2">
      <c r="B65" s="262" t="str">
        <f>IF(Valeurs_saisies,IF(duree_du_pret&gt;L65,B64+1,""),"")</f>
        <v/>
      </c>
      <c r="C65" s="263" t="str">
        <f>IF(Valeurs_saisies,IF(colonneA&lt;&gt;"",DATE(YEAR($D$9),MONTH($D$9)+(colonneA)*12/nombre_versements_an,DAY($D$9)),""),"")</f>
        <v/>
      </c>
      <c r="D65" s="264" t="str">
        <f>IF(Valeurs_saisies,IF(colonneA&lt;&gt;"",H64,""),"")</f>
        <v/>
      </c>
      <c r="E65" s="264" t="str">
        <f t="shared" si="0"/>
        <v/>
      </c>
      <c r="F65" s="264" t="str">
        <f>IF(Valeurs_saisies,IF(colonneA&lt;&gt;"",mensualite-G65,""),"")</f>
        <v/>
      </c>
      <c r="G65" s="264" t="str">
        <f>IF(Valeurs_saisies,IF(colonneA&lt;&gt;"",capital_restant_du*(taux_interet_annueld/nombre_versements_an),""),"")</f>
        <v/>
      </c>
      <c r="H65" s="264" t="str">
        <f>IF(Valeurs_saisies,IF(colonneA&lt;&gt;"",D65-F65,""),"")</f>
        <v/>
      </c>
      <c r="L65" s="259">
        <f t="shared" si="1"/>
        <v>4</v>
      </c>
    </row>
    <row r="66" spans="2:12" s="259" customFormat="1" ht="14.25" customHeight="1" x14ac:dyDescent="0.2">
      <c r="B66" s="262" t="str">
        <f>IF(Valeurs_saisies,IF(duree_du_pret&gt;L66,B65+1,""),"")</f>
        <v/>
      </c>
      <c r="C66" s="263" t="str">
        <f>IF(Valeurs_saisies,IF(colonneA&lt;&gt;"",DATE(YEAR($D$9),MONTH($D$9)+(colonneA)*12/nombre_versements_an,DAY($D$9)),""),"")</f>
        <v/>
      </c>
      <c r="D66" s="264" t="str">
        <f>IF(Valeurs_saisies,IF(colonneA&lt;&gt;"",H65,""),"")</f>
        <v/>
      </c>
      <c r="E66" s="264" t="str">
        <f t="shared" si="0"/>
        <v/>
      </c>
      <c r="F66" s="264" t="str">
        <f>IF(Valeurs_saisies,IF(colonneA&lt;&gt;"",mensualite-G66,""),"")</f>
        <v/>
      </c>
      <c r="G66" s="264" t="str">
        <f>IF(Valeurs_saisies,IF(colonneA&lt;&gt;"",capital_restant_du*(taux_interet_annueld/nombre_versements_an),""),"")</f>
        <v/>
      </c>
      <c r="H66" s="264" t="str">
        <f>IF(Valeurs_saisies,IF(colonneA&lt;&gt;"",D66-F66,""),"")</f>
        <v/>
      </c>
      <c r="L66" s="259">
        <f t="shared" si="1"/>
        <v>4</v>
      </c>
    </row>
    <row r="67" spans="2:12" s="259" customFormat="1" ht="14.25" customHeight="1" x14ac:dyDescent="0.2">
      <c r="B67" s="262" t="str">
        <f>IF(Valeurs_saisies,IF(duree_du_pret&gt;L67,B66+1,""),"")</f>
        <v/>
      </c>
      <c r="C67" s="263" t="str">
        <f>IF(Valeurs_saisies,IF(colonneA&lt;&gt;"",DATE(YEAR($D$9),MONTH($D$9)+(colonneA)*12/nombre_versements_an,DAY($D$9)),""),"")</f>
        <v/>
      </c>
      <c r="D67" s="264" t="str">
        <f>IF(Valeurs_saisies,IF(colonneA&lt;&gt;"",H66,""),"")</f>
        <v/>
      </c>
      <c r="E67" s="264" t="str">
        <f t="shared" si="0"/>
        <v/>
      </c>
      <c r="F67" s="264" t="str">
        <f>IF(Valeurs_saisies,IF(colonneA&lt;&gt;"",mensualite-G67,""),"")</f>
        <v/>
      </c>
      <c r="G67" s="264" t="str">
        <f>IF(Valeurs_saisies,IF(colonneA&lt;&gt;"",capital_restant_du*(taux_interet_annueld/nombre_versements_an),""),"")</f>
        <v/>
      </c>
      <c r="H67" s="264" t="str">
        <f>IF(Valeurs_saisies,IF(colonneA&lt;&gt;"",D67-F67,""),"")</f>
        <v/>
      </c>
      <c r="L67" s="259">
        <f t="shared" si="1"/>
        <v>4</v>
      </c>
    </row>
    <row r="68" spans="2:12" s="259" customFormat="1" ht="14.25" customHeight="1" x14ac:dyDescent="0.2">
      <c r="B68" s="262" t="str">
        <f>IF(Valeurs_saisies,IF(duree_du_pret&gt;L68,B67+1,""),"")</f>
        <v/>
      </c>
      <c r="C68" s="263" t="str">
        <f>IF(Valeurs_saisies,IF(colonneA&lt;&gt;"",DATE(YEAR($D$9),MONTH($D$9)+(colonneA)*12/nombre_versements_an,DAY($D$9)),""),"")</f>
        <v/>
      </c>
      <c r="D68" s="264" t="str">
        <f>IF(Valeurs_saisies,IF(colonneA&lt;&gt;"",H67,""),"")</f>
        <v/>
      </c>
      <c r="E68" s="264" t="str">
        <f t="shared" si="0"/>
        <v/>
      </c>
      <c r="F68" s="264" t="str">
        <f>IF(Valeurs_saisies,IF(colonneA&lt;&gt;"",mensualite-G68,""),"")</f>
        <v/>
      </c>
      <c r="G68" s="264" t="str">
        <f>IF(Valeurs_saisies,IF(colonneA&lt;&gt;"",capital_restant_du*(taux_interet_annueld/nombre_versements_an),""),"")</f>
        <v/>
      </c>
      <c r="H68" s="264" t="str">
        <f>IF(Valeurs_saisies,IF(colonneA&lt;&gt;"",D68-F68,""),"")</f>
        <v/>
      </c>
      <c r="L68" s="259">
        <f t="shared" si="1"/>
        <v>4</v>
      </c>
    </row>
    <row r="69" spans="2:12" s="259" customFormat="1" ht="14.25" customHeight="1" x14ac:dyDescent="0.2">
      <c r="B69" s="262" t="str">
        <f>IF(Valeurs_saisies,IF(duree_du_pret&gt;L69,B68+1,""),"")</f>
        <v/>
      </c>
      <c r="C69" s="263" t="str">
        <f>IF(Valeurs_saisies,IF(colonneA&lt;&gt;"",DATE(YEAR($D$9),MONTH($D$9)+(colonneA)*12/nombre_versements_an,DAY($D$9)),""),"")</f>
        <v/>
      </c>
      <c r="D69" s="264" t="str">
        <f>IF(Valeurs_saisies,IF(colonneA&lt;&gt;"",H68,""),"")</f>
        <v/>
      </c>
      <c r="E69" s="264" t="str">
        <f t="shared" si="0"/>
        <v/>
      </c>
      <c r="F69" s="264" t="str">
        <f>IF(Valeurs_saisies,IF(colonneA&lt;&gt;"",mensualite-G69,""),"")</f>
        <v/>
      </c>
      <c r="G69" s="264" t="str">
        <f>IF(Valeurs_saisies,IF(colonneA&lt;&gt;"",capital_restant_du*(taux_interet_annueld/nombre_versements_an),""),"")</f>
        <v/>
      </c>
      <c r="H69" s="264" t="str">
        <f>IF(Valeurs_saisies,IF(colonneA&lt;&gt;"",D69-F69,""),"")</f>
        <v/>
      </c>
      <c r="L69" s="259">
        <f t="shared" si="1"/>
        <v>4</v>
      </c>
    </row>
    <row r="70" spans="2:12" s="259" customFormat="1" ht="14.25" customHeight="1" x14ac:dyDescent="0.2">
      <c r="B70" s="262" t="str">
        <f>IF(Valeurs_saisies,IF(duree_du_pret&gt;L70,B69+1,""),"")</f>
        <v/>
      </c>
      <c r="C70" s="263" t="str">
        <f>IF(Valeurs_saisies,IF(colonneA&lt;&gt;"",DATE(YEAR($D$9),MONTH($D$9)+(colonneA)*12/nombre_versements_an,DAY($D$9)),""),"")</f>
        <v/>
      </c>
      <c r="D70" s="264" t="str">
        <f>IF(Valeurs_saisies,IF(colonneA&lt;&gt;"",H69,""),"")</f>
        <v/>
      </c>
      <c r="E70" s="264" t="str">
        <f t="shared" si="0"/>
        <v/>
      </c>
      <c r="F70" s="264" t="str">
        <f>IF(Valeurs_saisies,IF(colonneA&lt;&gt;"",mensualite-G70,""),"")</f>
        <v/>
      </c>
      <c r="G70" s="264" t="str">
        <f>IF(Valeurs_saisies,IF(colonneA&lt;&gt;"",capital_restant_du*(taux_interet_annueld/nombre_versements_an),""),"")</f>
        <v/>
      </c>
      <c r="H70" s="264" t="str">
        <f>IF(Valeurs_saisies,IF(colonneA&lt;&gt;"",D70-F70,""),"")</f>
        <v/>
      </c>
      <c r="L70" s="259">
        <f t="shared" si="1"/>
        <v>4</v>
      </c>
    </row>
    <row r="71" spans="2:12" s="259" customFormat="1" ht="14.25" customHeight="1" x14ac:dyDescent="0.2">
      <c r="B71" s="262" t="str">
        <f>IF(Valeurs_saisies,IF(duree_du_pret&gt;L71,B70+1,""),"")</f>
        <v/>
      </c>
      <c r="C71" s="263" t="str">
        <f>IF(Valeurs_saisies,IF(colonneA&lt;&gt;"",DATE(YEAR($D$9),MONTH($D$9)+(colonneA)*12/nombre_versements_an,DAY($D$9)),""),"")</f>
        <v/>
      </c>
      <c r="D71" s="264" t="str">
        <f>IF(Valeurs_saisies,IF(colonneA&lt;&gt;"",H70,""),"")</f>
        <v/>
      </c>
      <c r="E71" s="264" t="str">
        <f t="shared" si="0"/>
        <v/>
      </c>
      <c r="F71" s="264" t="str">
        <f>IF(Valeurs_saisies,IF(colonneA&lt;&gt;"",mensualite-G71,""),"")</f>
        <v/>
      </c>
      <c r="G71" s="264" t="str">
        <f>IF(Valeurs_saisies,IF(colonneA&lt;&gt;"",capital_restant_du*(taux_interet_annueld/nombre_versements_an),""),"")</f>
        <v/>
      </c>
      <c r="H71" s="264" t="str">
        <f>IF(Valeurs_saisies,IF(colonneA&lt;&gt;"",D71-F71,""),"")</f>
        <v/>
      </c>
      <c r="L71" s="259">
        <f t="shared" si="1"/>
        <v>4</v>
      </c>
    </row>
    <row r="72" spans="2:12" s="259" customFormat="1" ht="14.25" customHeight="1" x14ac:dyDescent="0.2">
      <c r="B72" s="262" t="str">
        <f>IF(Valeurs_saisies,IF(duree_du_pret&gt;L72,B71+1,""),"")</f>
        <v/>
      </c>
      <c r="C72" s="263" t="str">
        <f>IF(Valeurs_saisies,IF(colonneA&lt;&gt;"",DATE(YEAR($D$9),MONTH($D$9)+(colonneA)*12/nombre_versements_an,DAY($D$9)),""),"")</f>
        <v/>
      </c>
      <c r="D72" s="264" t="str">
        <f>IF(Valeurs_saisies,IF(colonneA&lt;&gt;"",H71,""),"")</f>
        <v/>
      </c>
      <c r="E72" s="264" t="str">
        <f t="shared" si="0"/>
        <v/>
      </c>
      <c r="F72" s="264" t="str">
        <f>IF(Valeurs_saisies,IF(colonneA&lt;&gt;"",mensualite-G72,""),"")</f>
        <v/>
      </c>
      <c r="G72" s="264" t="str">
        <f>IF(Valeurs_saisies,IF(colonneA&lt;&gt;"",capital_restant_du*(taux_interet_annueld/nombre_versements_an),""),"")</f>
        <v/>
      </c>
      <c r="H72" s="264" t="str">
        <f>IF(Valeurs_saisies,IF(colonneA&lt;&gt;"",D72-F72,""),"")</f>
        <v/>
      </c>
      <c r="L72" s="259">
        <f t="shared" si="1"/>
        <v>5</v>
      </c>
    </row>
    <row r="73" spans="2:12" s="259" customFormat="1" ht="14.25" customHeight="1" x14ac:dyDescent="0.2">
      <c r="B73" s="262" t="str">
        <f>IF(Valeurs_saisies,IF(duree_du_pret&gt;L73,B72+1,""),"")</f>
        <v/>
      </c>
      <c r="C73" s="263" t="str">
        <f>IF(Valeurs_saisies,IF(colonneA&lt;&gt;"",DATE(YEAR($D$9),MONTH($D$9)+(colonneA)*12/nombre_versements_an,DAY($D$9)),""),"")</f>
        <v/>
      </c>
      <c r="D73" s="264" t="str">
        <f>IF(Valeurs_saisies,IF(colonneA&lt;&gt;"",H72,""),"")</f>
        <v/>
      </c>
      <c r="E73" s="264" t="str">
        <f t="shared" si="0"/>
        <v/>
      </c>
      <c r="F73" s="264" t="str">
        <f>IF(Valeurs_saisies,IF(colonneA&lt;&gt;"",mensualite-G73,""),"")</f>
        <v/>
      </c>
      <c r="G73" s="264" t="str">
        <f>IF(Valeurs_saisies,IF(colonneA&lt;&gt;"",capital_restant_du*(taux_interet_annueld/nombre_versements_an),""),"")</f>
        <v/>
      </c>
      <c r="H73" s="264" t="str">
        <f>IF(Valeurs_saisies,IF(colonneA&lt;&gt;"",D73-F73,""),"")</f>
        <v/>
      </c>
      <c r="L73" s="259">
        <f t="shared" si="1"/>
        <v>5</v>
      </c>
    </row>
    <row r="74" spans="2:12" s="259" customFormat="1" ht="14.25" customHeight="1" x14ac:dyDescent="0.2">
      <c r="B74" s="262" t="str">
        <f>IF(Valeurs_saisies,IF(duree_du_pret&gt;L74,B73+1,""),"")</f>
        <v/>
      </c>
      <c r="C74" s="263" t="str">
        <f>IF(Valeurs_saisies,IF(colonneA&lt;&gt;"",DATE(YEAR($D$9),MONTH($D$9)+(colonneA)*12/nombre_versements_an,DAY($D$9)),""),"")</f>
        <v/>
      </c>
      <c r="D74" s="264" t="str">
        <f>IF(Valeurs_saisies,IF(colonneA&lt;&gt;"",H73,""),"")</f>
        <v/>
      </c>
      <c r="E74" s="264" t="str">
        <f t="shared" si="0"/>
        <v/>
      </c>
      <c r="F74" s="264" t="str">
        <f>IF(Valeurs_saisies,IF(colonneA&lt;&gt;"",mensualite-G74,""),"")</f>
        <v/>
      </c>
      <c r="G74" s="264" t="str">
        <f>IF(Valeurs_saisies,IF(colonneA&lt;&gt;"",capital_restant_du*(taux_interet_annueld/nombre_versements_an),""),"")</f>
        <v/>
      </c>
      <c r="H74" s="264" t="str">
        <f>IF(Valeurs_saisies,IF(colonneA&lt;&gt;"",D74-F74,""),"")</f>
        <v/>
      </c>
      <c r="L74" s="259">
        <f t="shared" si="1"/>
        <v>5</v>
      </c>
    </row>
    <row r="75" spans="2:12" s="259" customFormat="1" ht="14.25" customHeight="1" x14ac:dyDescent="0.2">
      <c r="B75" s="262" t="str">
        <f>IF(Valeurs_saisies,IF(duree_du_pret&gt;L75,B74+1,""),"")</f>
        <v/>
      </c>
      <c r="C75" s="263" t="str">
        <f>IF(Valeurs_saisies,IF(colonneA&lt;&gt;"",DATE(YEAR($D$9),MONTH($D$9)+(colonneA)*12/nombre_versements_an,DAY($D$9)),""),"")</f>
        <v/>
      </c>
      <c r="D75" s="264" t="str">
        <f>IF(Valeurs_saisies,IF(colonneA&lt;&gt;"",H74,""),"")</f>
        <v/>
      </c>
      <c r="E75" s="264" t="str">
        <f t="shared" si="0"/>
        <v/>
      </c>
      <c r="F75" s="264" t="str">
        <f>IF(Valeurs_saisies,IF(colonneA&lt;&gt;"",mensualite-G75,""),"")</f>
        <v/>
      </c>
      <c r="G75" s="264" t="str">
        <f>IF(Valeurs_saisies,IF(colonneA&lt;&gt;"",capital_restant_du*(taux_interet_annueld/nombre_versements_an),""),"")</f>
        <v/>
      </c>
      <c r="H75" s="264" t="str">
        <f>IF(Valeurs_saisies,IF(colonneA&lt;&gt;"",D75-F75,""),"")</f>
        <v/>
      </c>
      <c r="L75" s="259">
        <f t="shared" si="1"/>
        <v>5</v>
      </c>
    </row>
    <row r="76" spans="2:12" s="259" customFormat="1" ht="14.25" customHeight="1" x14ac:dyDescent="0.2">
      <c r="B76" s="262" t="str">
        <f>IF(Valeurs_saisies,IF(duree_du_pret&gt;L76,B75+1,""),"")</f>
        <v/>
      </c>
      <c r="C76" s="263" t="str">
        <f>IF(Valeurs_saisies,IF(colonneA&lt;&gt;"",DATE(YEAR($D$9),MONTH($D$9)+(colonneA)*12/nombre_versements_an,DAY($D$9)),""),"")</f>
        <v/>
      </c>
      <c r="D76" s="264" t="str">
        <f>IF(Valeurs_saisies,IF(colonneA&lt;&gt;"",H75,""),"")</f>
        <v/>
      </c>
      <c r="E76" s="264" t="str">
        <f t="shared" ref="E76:E139" si="2">IF(colonneA&lt;&gt;"",$H$5,"")</f>
        <v/>
      </c>
      <c r="F76" s="264" t="str">
        <f>IF(Valeurs_saisies,IF(colonneA&lt;&gt;"",mensualite-G76,""),"")</f>
        <v/>
      </c>
      <c r="G76" s="264" t="str">
        <f>IF(Valeurs_saisies,IF(colonneA&lt;&gt;"",capital_restant_du*(taux_interet_annueld/nombre_versements_an),""),"")</f>
        <v/>
      </c>
      <c r="H76" s="264" t="str">
        <f>IF(Valeurs_saisies,IF(colonneA&lt;&gt;"",D76-F76,""),"")</f>
        <v/>
      </c>
      <c r="L76" s="259">
        <f t="shared" si="1"/>
        <v>5</v>
      </c>
    </row>
    <row r="77" spans="2:12" s="259" customFormat="1" ht="14.25" customHeight="1" x14ac:dyDescent="0.2">
      <c r="B77" s="262" t="str">
        <f>IF(Valeurs_saisies,IF(duree_du_pret&gt;L77,B76+1,""),"")</f>
        <v/>
      </c>
      <c r="C77" s="263" t="str">
        <f>IF(Valeurs_saisies,IF(colonneA&lt;&gt;"",DATE(YEAR($D$9),MONTH($D$9)+(colonneA)*12/nombre_versements_an,DAY($D$9)),""),"")</f>
        <v/>
      </c>
      <c r="D77" s="264" t="str">
        <f>IF(Valeurs_saisies,IF(colonneA&lt;&gt;"",H76,""),"")</f>
        <v/>
      </c>
      <c r="E77" s="264" t="str">
        <f t="shared" si="2"/>
        <v/>
      </c>
      <c r="F77" s="264" t="str">
        <f>IF(Valeurs_saisies,IF(colonneA&lt;&gt;"",mensualite-G77,""),"")</f>
        <v/>
      </c>
      <c r="G77" s="264" t="str">
        <f>IF(Valeurs_saisies,IF(colonneA&lt;&gt;"",capital_restant_du*(taux_interet_annueld/nombre_versements_an),""),"")</f>
        <v/>
      </c>
      <c r="H77" s="264" t="str">
        <f>IF(Valeurs_saisies,IF(colonneA&lt;&gt;"",D77-F77,""),"")</f>
        <v/>
      </c>
      <c r="L77" s="259">
        <f t="shared" si="1"/>
        <v>5</v>
      </c>
    </row>
    <row r="78" spans="2:12" s="259" customFormat="1" ht="14.25" customHeight="1" x14ac:dyDescent="0.2">
      <c r="B78" s="262" t="str">
        <f>IF(Valeurs_saisies,IF(duree_du_pret&gt;L78,B77+1,""),"")</f>
        <v/>
      </c>
      <c r="C78" s="263" t="str">
        <f>IF(Valeurs_saisies,IF(colonneA&lt;&gt;"",DATE(YEAR($D$9),MONTH($D$9)+(colonneA)*12/nombre_versements_an,DAY($D$9)),""),"")</f>
        <v/>
      </c>
      <c r="D78" s="264" t="str">
        <f>IF(Valeurs_saisies,IF(colonneA&lt;&gt;"",H77,""),"")</f>
        <v/>
      </c>
      <c r="E78" s="264" t="str">
        <f t="shared" si="2"/>
        <v/>
      </c>
      <c r="F78" s="264" t="str">
        <f>IF(Valeurs_saisies,IF(colonneA&lt;&gt;"",mensualite-G78,""),"")</f>
        <v/>
      </c>
      <c r="G78" s="264" t="str">
        <f>IF(Valeurs_saisies,IF(colonneA&lt;&gt;"",capital_restant_du*(taux_interet_annueld/nombre_versements_an),""),"")</f>
        <v/>
      </c>
      <c r="H78" s="264" t="str">
        <f>IF(Valeurs_saisies,IF(colonneA&lt;&gt;"",D78-F78,""),"")</f>
        <v/>
      </c>
      <c r="L78" s="259">
        <f t="shared" si="1"/>
        <v>5</v>
      </c>
    </row>
    <row r="79" spans="2:12" s="259" customFormat="1" ht="14.25" customHeight="1" x14ac:dyDescent="0.2">
      <c r="B79" s="262" t="str">
        <f>IF(Valeurs_saisies,IF(duree_du_pret&gt;L79,B78+1,""),"")</f>
        <v/>
      </c>
      <c r="C79" s="263" t="str">
        <f>IF(Valeurs_saisies,IF(colonneA&lt;&gt;"",DATE(YEAR($D$9),MONTH($D$9)+(colonneA)*12/nombre_versements_an,DAY($D$9)),""),"")</f>
        <v/>
      </c>
      <c r="D79" s="264" t="str">
        <f>IF(Valeurs_saisies,IF(colonneA&lt;&gt;"",H78,""),"")</f>
        <v/>
      </c>
      <c r="E79" s="264" t="str">
        <f t="shared" si="2"/>
        <v/>
      </c>
      <c r="F79" s="264" t="str">
        <f>IF(Valeurs_saisies,IF(colonneA&lt;&gt;"",mensualite-G79,""),"")</f>
        <v/>
      </c>
      <c r="G79" s="264" t="str">
        <f>IF(Valeurs_saisies,IF(colonneA&lt;&gt;"",capital_restant_du*(taux_interet_annueld/nombre_versements_an),""),"")</f>
        <v/>
      </c>
      <c r="H79" s="264" t="str">
        <f>IF(Valeurs_saisies,IF(colonneA&lt;&gt;"",D79-F79,""),"")</f>
        <v/>
      </c>
      <c r="L79" s="259">
        <f t="shared" si="1"/>
        <v>5</v>
      </c>
    </row>
    <row r="80" spans="2:12" s="259" customFormat="1" ht="14.25" customHeight="1" x14ac:dyDescent="0.2">
      <c r="B80" s="262" t="str">
        <f>IF(Valeurs_saisies,IF(duree_du_pret&gt;L80,B79+1,""),"")</f>
        <v/>
      </c>
      <c r="C80" s="263" t="str">
        <f>IF(Valeurs_saisies,IF(colonneA&lt;&gt;"",DATE(YEAR($D$9),MONTH($D$9)+(colonneA)*12/nombre_versements_an,DAY($D$9)),""),"")</f>
        <v/>
      </c>
      <c r="D80" s="264" t="str">
        <f>IF(Valeurs_saisies,IF(colonneA&lt;&gt;"",H79,""),"")</f>
        <v/>
      </c>
      <c r="E80" s="264" t="str">
        <f t="shared" si="2"/>
        <v/>
      </c>
      <c r="F80" s="264" t="str">
        <f>IF(Valeurs_saisies,IF(colonneA&lt;&gt;"",mensualite-G80,""),"")</f>
        <v/>
      </c>
      <c r="G80" s="264" t="str">
        <f>IF(Valeurs_saisies,IF(colonneA&lt;&gt;"",capital_restant_du*(taux_interet_annueld/nombre_versements_an),""),"")</f>
        <v/>
      </c>
      <c r="H80" s="264" t="str">
        <f>IF(Valeurs_saisies,IF(colonneA&lt;&gt;"",D80-F80,""),"")</f>
        <v/>
      </c>
      <c r="L80" s="259">
        <f t="shared" si="1"/>
        <v>5</v>
      </c>
    </row>
    <row r="81" spans="2:12" s="259" customFormat="1" ht="14.25" customHeight="1" x14ac:dyDescent="0.2">
      <c r="B81" s="262" t="str">
        <f>IF(Valeurs_saisies,IF(duree_du_pret&gt;L81,B80+1,""),"")</f>
        <v/>
      </c>
      <c r="C81" s="263" t="str">
        <f>IF(Valeurs_saisies,IF(colonneA&lt;&gt;"",DATE(YEAR($D$9),MONTH($D$9)+(colonneA)*12/nombre_versements_an,DAY($D$9)),""),"")</f>
        <v/>
      </c>
      <c r="D81" s="264" t="str">
        <f>IF(Valeurs_saisies,IF(colonneA&lt;&gt;"",H80,""),"")</f>
        <v/>
      </c>
      <c r="E81" s="264" t="str">
        <f t="shared" si="2"/>
        <v/>
      </c>
      <c r="F81" s="264" t="str">
        <f>IF(Valeurs_saisies,IF(colonneA&lt;&gt;"",mensualite-G81,""),"")</f>
        <v/>
      </c>
      <c r="G81" s="264" t="str">
        <f>IF(Valeurs_saisies,IF(colonneA&lt;&gt;"",capital_restant_du*(taux_interet_annueld/nombre_versements_an),""),"")</f>
        <v/>
      </c>
      <c r="H81" s="264" t="str">
        <f>IF(Valeurs_saisies,IF(colonneA&lt;&gt;"",D81-F81,""),"")</f>
        <v/>
      </c>
      <c r="L81" s="259">
        <f t="shared" si="1"/>
        <v>5</v>
      </c>
    </row>
    <row r="82" spans="2:12" s="259" customFormat="1" ht="14.25" customHeight="1" x14ac:dyDescent="0.2">
      <c r="B82" s="262" t="str">
        <f>IF(Valeurs_saisies,IF(duree_du_pret&gt;L82,B81+1,""),"")</f>
        <v/>
      </c>
      <c r="C82" s="263" t="str">
        <f>IF(Valeurs_saisies,IF(colonneA&lt;&gt;"",DATE(YEAR($D$9),MONTH($D$9)+(colonneA)*12/nombre_versements_an,DAY($D$9)),""),"")</f>
        <v/>
      </c>
      <c r="D82" s="264" t="str">
        <f>IF(Valeurs_saisies,IF(colonneA&lt;&gt;"",H81,""),"")</f>
        <v/>
      </c>
      <c r="E82" s="264" t="str">
        <f t="shared" si="2"/>
        <v/>
      </c>
      <c r="F82" s="264" t="str">
        <f>IF(Valeurs_saisies,IF(colonneA&lt;&gt;"",mensualite-G82,""),"")</f>
        <v/>
      </c>
      <c r="G82" s="264" t="str">
        <f>IF(Valeurs_saisies,IF(colonneA&lt;&gt;"",capital_restant_du*(taux_interet_annueld/nombre_versements_an),""),"")</f>
        <v/>
      </c>
      <c r="H82" s="264" t="str">
        <f>IF(Valeurs_saisies,IF(colonneA&lt;&gt;"",D82-F82,""),"")</f>
        <v/>
      </c>
      <c r="L82" s="259">
        <f t="shared" si="1"/>
        <v>5</v>
      </c>
    </row>
    <row r="83" spans="2:12" s="259" customFormat="1" ht="14.25" customHeight="1" x14ac:dyDescent="0.2">
      <c r="B83" s="262" t="str">
        <f>IF(Valeurs_saisies,IF(duree_du_pret&gt;L83,B82+1,""),"")</f>
        <v/>
      </c>
      <c r="C83" s="263" t="str">
        <f>IF(Valeurs_saisies,IF(colonneA&lt;&gt;"",DATE(YEAR($D$9),MONTH($D$9)+(colonneA)*12/nombre_versements_an,DAY($D$9)),""),"")</f>
        <v/>
      </c>
      <c r="D83" s="264" t="str">
        <f>IF(Valeurs_saisies,IF(colonneA&lt;&gt;"",H82,""),"")</f>
        <v/>
      </c>
      <c r="E83" s="264" t="str">
        <f t="shared" si="2"/>
        <v/>
      </c>
      <c r="F83" s="264" t="str">
        <f>IF(Valeurs_saisies,IF(colonneA&lt;&gt;"",mensualite-G83,""),"")</f>
        <v/>
      </c>
      <c r="G83" s="264" t="str">
        <f>IF(Valeurs_saisies,IF(colonneA&lt;&gt;"",capital_restant_du*(taux_interet_annueld/nombre_versements_an),""),"")</f>
        <v/>
      </c>
      <c r="H83" s="264" t="str">
        <f>IF(Valeurs_saisies,IF(colonneA&lt;&gt;"",D83-F83,""),"")</f>
        <v/>
      </c>
      <c r="L83" s="259">
        <f t="shared" si="1"/>
        <v>5</v>
      </c>
    </row>
    <row r="84" spans="2:12" s="259" customFormat="1" ht="14.25" customHeight="1" x14ac:dyDescent="0.2">
      <c r="B84" s="262" t="str">
        <f>IF(Valeurs_saisies,IF(duree_du_pret&gt;L84,B83+1,""),"")</f>
        <v/>
      </c>
      <c r="C84" s="263" t="str">
        <f>IF(Valeurs_saisies,IF(colonneA&lt;&gt;"",DATE(YEAR($D$9),MONTH($D$9)+(colonneA)*12/nombre_versements_an,DAY($D$9)),""),"")</f>
        <v/>
      </c>
      <c r="D84" s="264" t="str">
        <f>IF(Valeurs_saisies,IF(colonneA&lt;&gt;"",H83,""),"")</f>
        <v/>
      </c>
      <c r="E84" s="264" t="str">
        <f t="shared" si="2"/>
        <v/>
      </c>
      <c r="F84" s="264" t="str">
        <f>IF(Valeurs_saisies,IF(colonneA&lt;&gt;"",mensualite-G84,""),"")</f>
        <v/>
      </c>
      <c r="G84" s="264" t="str">
        <f>IF(Valeurs_saisies,IF(colonneA&lt;&gt;"",capital_restant_du*(taux_interet_annueld/nombre_versements_an),""),"")</f>
        <v/>
      </c>
      <c r="H84" s="264" t="str">
        <f>IF(Valeurs_saisies,IF(colonneA&lt;&gt;"",D84-F84,""),"")</f>
        <v/>
      </c>
      <c r="L84" s="259">
        <f t="shared" si="1"/>
        <v>6</v>
      </c>
    </row>
    <row r="85" spans="2:12" s="259" customFormat="1" ht="14.25" customHeight="1" x14ac:dyDescent="0.2">
      <c r="B85" s="262" t="str">
        <f>IF(Valeurs_saisies,IF(duree_du_pret&gt;L85,B84+1,""),"")</f>
        <v/>
      </c>
      <c r="C85" s="263" t="str">
        <f>IF(Valeurs_saisies,IF(colonneA&lt;&gt;"",DATE(YEAR($D$9),MONTH($D$9)+(colonneA)*12/nombre_versements_an,DAY($D$9)),""),"")</f>
        <v/>
      </c>
      <c r="D85" s="264" t="str">
        <f>IF(Valeurs_saisies,IF(colonneA&lt;&gt;"",H84,""),"")</f>
        <v/>
      </c>
      <c r="E85" s="264" t="str">
        <f t="shared" si="2"/>
        <v/>
      </c>
      <c r="F85" s="264" t="str">
        <f>IF(Valeurs_saisies,IF(colonneA&lt;&gt;"",mensualite-G85,""),"")</f>
        <v/>
      </c>
      <c r="G85" s="264" t="str">
        <f>IF(Valeurs_saisies,IF(colonneA&lt;&gt;"",capital_restant_du*(taux_interet_annueld/nombre_versements_an),""),"")</f>
        <v/>
      </c>
      <c r="H85" s="264" t="str">
        <f>IF(Valeurs_saisies,IF(colonneA&lt;&gt;"",D85-F85,""),"")</f>
        <v/>
      </c>
      <c r="L85" s="259">
        <f t="shared" si="1"/>
        <v>6</v>
      </c>
    </row>
    <row r="86" spans="2:12" s="259" customFormat="1" ht="14.25" customHeight="1" x14ac:dyDescent="0.2">
      <c r="B86" s="262" t="str">
        <f>IF(Valeurs_saisies,IF(duree_du_pret&gt;L86,B85+1,""),"")</f>
        <v/>
      </c>
      <c r="C86" s="263" t="str">
        <f>IF(Valeurs_saisies,IF(colonneA&lt;&gt;"",DATE(YEAR($D$9),MONTH($D$9)+(colonneA)*12/nombre_versements_an,DAY($D$9)),""),"")</f>
        <v/>
      </c>
      <c r="D86" s="264" t="str">
        <f>IF(Valeurs_saisies,IF(colonneA&lt;&gt;"",H85,""),"")</f>
        <v/>
      </c>
      <c r="E86" s="264" t="str">
        <f t="shared" si="2"/>
        <v/>
      </c>
      <c r="F86" s="264" t="str">
        <f>IF(Valeurs_saisies,IF(colonneA&lt;&gt;"",mensualite-G86,""),"")</f>
        <v/>
      </c>
      <c r="G86" s="264" t="str">
        <f>IF(Valeurs_saisies,IF(colonneA&lt;&gt;"",capital_restant_du*(taux_interet_annueld/nombre_versements_an),""),"")</f>
        <v/>
      </c>
      <c r="H86" s="264" t="str">
        <f>IF(Valeurs_saisies,IF(colonneA&lt;&gt;"",D86-F86,""),"")</f>
        <v/>
      </c>
      <c r="L86" s="259">
        <f t="shared" si="1"/>
        <v>6</v>
      </c>
    </row>
    <row r="87" spans="2:12" s="259" customFormat="1" ht="14.25" customHeight="1" x14ac:dyDescent="0.2">
      <c r="B87" s="262" t="str">
        <f>IF(Valeurs_saisies,IF(duree_du_pret&gt;L87,B86+1,""),"")</f>
        <v/>
      </c>
      <c r="C87" s="263" t="str">
        <f>IF(Valeurs_saisies,IF(colonneA&lt;&gt;"",DATE(YEAR($D$9),MONTH($D$9)+(colonneA)*12/nombre_versements_an,DAY($D$9)),""),"")</f>
        <v/>
      </c>
      <c r="D87" s="264" t="str">
        <f>IF(Valeurs_saisies,IF(colonneA&lt;&gt;"",H86,""),"")</f>
        <v/>
      </c>
      <c r="E87" s="264" t="str">
        <f t="shared" si="2"/>
        <v/>
      </c>
      <c r="F87" s="264" t="str">
        <f>IF(Valeurs_saisies,IF(colonneA&lt;&gt;"",mensualite-G87,""),"")</f>
        <v/>
      </c>
      <c r="G87" s="264" t="str">
        <f>IF(Valeurs_saisies,IF(colonneA&lt;&gt;"",capital_restant_du*(taux_interet_annueld/nombre_versements_an),""),"")</f>
        <v/>
      </c>
      <c r="H87" s="264" t="str">
        <f>IF(Valeurs_saisies,IF(colonneA&lt;&gt;"",D87-F87,""),"")</f>
        <v/>
      </c>
      <c r="L87" s="259">
        <f t="shared" si="1"/>
        <v>6</v>
      </c>
    </row>
    <row r="88" spans="2:12" s="259" customFormat="1" ht="14.25" customHeight="1" x14ac:dyDescent="0.2">
      <c r="B88" s="262" t="str">
        <f>IF(Valeurs_saisies,IF(duree_du_pret&gt;L88,B87+1,""),"")</f>
        <v/>
      </c>
      <c r="C88" s="263" t="str">
        <f>IF(Valeurs_saisies,IF(colonneA&lt;&gt;"",DATE(YEAR($D$9),MONTH($D$9)+(colonneA)*12/nombre_versements_an,DAY($D$9)),""),"")</f>
        <v/>
      </c>
      <c r="D88" s="264" t="str">
        <f>IF(Valeurs_saisies,IF(colonneA&lt;&gt;"",H87,""),"")</f>
        <v/>
      </c>
      <c r="E88" s="264" t="str">
        <f t="shared" si="2"/>
        <v/>
      </c>
      <c r="F88" s="264" t="str">
        <f>IF(Valeurs_saisies,IF(colonneA&lt;&gt;"",mensualite-G88,""),"")</f>
        <v/>
      </c>
      <c r="G88" s="264" t="str">
        <f>IF(Valeurs_saisies,IF(colonneA&lt;&gt;"",capital_restant_du*(taux_interet_annueld/nombre_versements_an),""),"")</f>
        <v/>
      </c>
      <c r="H88" s="264" t="str">
        <f>IF(Valeurs_saisies,IF(colonneA&lt;&gt;"",D88-F88,""),"")</f>
        <v/>
      </c>
      <c r="L88" s="259">
        <f t="shared" si="1"/>
        <v>6</v>
      </c>
    </row>
    <row r="89" spans="2:12" s="259" customFormat="1" ht="14.25" customHeight="1" x14ac:dyDescent="0.2">
      <c r="B89" s="262" t="str">
        <f>IF(Valeurs_saisies,IF(duree_du_pret&gt;L89,B88+1,""),"")</f>
        <v/>
      </c>
      <c r="C89" s="263" t="str">
        <f>IF(Valeurs_saisies,IF(colonneA&lt;&gt;"",DATE(YEAR($D$9),MONTH($D$9)+(colonneA)*12/nombre_versements_an,DAY($D$9)),""),"")</f>
        <v/>
      </c>
      <c r="D89" s="264" t="str">
        <f>IF(Valeurs_saisies,IF(colonneA&lt;&gt;"",H88,""),"")</f>
        <v/>
      </c>
      <c r="E89" s="264" t="str">
        <f t="shared" si="2"/>
        <v/>
      </c>
      <c r="F89" s="264" t="str">
        <f>IF(Valeurs_saisies,IF(colonneA&lt;&gt;"",mensualite-G89,""),"")</f>
        <v/>
      </c>
      <c r="G89" s="264" t="str">
        <f>IF(Valeurs_saisies,IF(colonneA&lt;&gt;"",capital_restant_du*(taux_interet_annueld/nombre_versements_an),""),"")</f>
        <v/>
      </c>
      <c r="H89" s="264" t="str">
        <f>IF(Valeurs_saisies,IF(colonneA&lt;&gt;"",D89-F89,""),"")</f>
        <v/>
      </c>
      <c r="L89" s="259">
        <f t="shared" ref="L89:L152" si="3">L77+1</f>
        <v>6</v>
      </c>
    </row>
    <row r="90" spans="2:12" s="259" customFormat="1" ht="14.25" customHeight="1" x14ac:dyDescent="0.2">
      <c r="B90" s="262" t="str">
        <f>IF(Valeurs_saisies,IF(duree_du_pret&gt;L90,B89+1,""),"")</f>
        <v/>
      </c>
      <c r="C90" s="263" t="str">
        <f>IF(Valeurs_saisies,IF(colonneA&lt;&gt;"",DATE(YEAR($D$9),MONTH($D$9)+(colonneA)*12/nombre_versements_an,DAY($D$9)),""),"")</f>
        <v/>
      </c>
      <c r="D90" s="264" t="str">
        <f>IF(Valeurs_saisies,IF(colonneA&lt;&gt;"",H89,""),"")</f>
        <v/>
      </c>
      <c r="E90" s="264" t="str">
        <f t="shared" si="2"/>
        <v/>
      </c>
      <c r="F90" s="264" t="str">
        <f>IF(Valeurs_saisies,IF(colonneA&lt;&gt;"",mensualite-G90,""),"")</f>
        <v/>
      </c>
      <c r="G90" s="264" t="str">
        <f>IF(Valeurs_saisies,IF(colonneA&lt;&gt;"",capital_restant_du*(taux_interet_annueld/nombre_versements_an),""),"")</f>
        <v/>
      </c>
      <c r="H90" s="264" t="str">
        <f>IF(Valeurs_saisies,IF(colonneA&lt;&gt;"",D90-F90,""),"")</f>
        <v/>
      </c>
      <c r="L90" s="259">
        <f t="shared" si="3"/>
        <v>6</v>
      </c>
    </row>
    <row r="91" spans="2:12" s="259" customFormat="1" ht="14.25" customHeight="1" x14ac:dyDescent="0.2">
      <c r="B91" s="262" t="str">
        <f>IF(Valeurs_saisies,IF(duree_du_pret&gt;L91,B90+1,""),"")</f>
        <v/>
      </c>
      <c r="C91" s="263" t="str">
        <f>IF(Valeurs_saisies,IF(colonneA&lt;&gt;"",DATE(YEAR($D$9),MONTH($D$9)+(colonneA)*12/nombre_versements_an,DAY($D$9)),""),"")</f>
        <v/>
      </c>
      <c r="D91" s="264" t="str">
        <f>IF(Valeurs_saisies,IF(colonneA&lt;&gt;"",H90,""),"")</f>
        <v/>
      </c>
      <c r="E91" s="264" t="str">
        <f t="shared" si="2"/>
        <v/>
      </c>
      <c r="F91" s="264" t="str">
        <f>IF(Valeurs_saisies,IF(colonneA&lt;&gt;"",mensualite-G91,""),"")</f>
        <v/>
      </c>
      <c r="G91" s="264" t="str">
        <f>IF(Valeurs_saisies,IF(colonneA&lt;&gt;"",capital_restant_du*(taux_interet_annueld/nombre_versements_an),""),"")</f>
        <v/>
      </c>
      <c r="H91" s="264" t="str">
        <f>IF(Valeurs_saisies,IF(colonneA&lt;&gt;"",D91-F91,""),"")</f>
        <v/>
      </c>
      <c r="L91" s="259">
        <f t="shared" si="3"/>
        <v>6</v>
      </c>
    </row>
    <row r="92" spans="2:12" s="259" customFormat="1" ht="14.25" customHeight="1" x14ac:dyDescent="0.2">
      <c r="B92" s="262" t="str">
        <f>IF(Valeurs_saisies,IF(duree_du_pret&gt;L92,B91+1,""),"")</f>
        <v/>
      </c>
      <c r="C92" s="263" t="str">
        <f>IF(Valeurs_saisies,IF(colonneA&lt;&gt;"",DATE(YEAR($D$9),MONTH($D$9)+(colonneA)*12/nombre_versements_an,DAY($D$9)),""),"")</f>
        <v/>
      </c>
      <c r="D92" s="264" t="str">
        <f>IF(Valeurs_saisies,IF(colonneA&lt;&gt;"",H91,""),"")</f>
        <v/>
      </c>
      <c r="E92" s="264" t="str">
        <f t="shared" si="2"/>
        <v/>
      </c>
      <c r="F92" s="264" t="str">
        <f>IF(Valeurs_saisies,IF(colonneA&lt;&gt;"",mensualite-G92,""),"")</f>
        <v/>
      </c>
      <c r="G92" s="264" t="str">
        <f>IF(Valeurs_saisies,IF(colonneA&lt;&gt;"",capital_restant_du*(taux_interet_annueld/nombre_versements_an),""),"")</f>
        <v/>
      </c>
      <c r="H92" s="264" t="str">
        <f>IF(Valeurs_saisies,IF(colonneA&lt;&gt;"",D92-F92,""),"")</f>
        <v/>
      </c>
      <c r="L92" s="259">
        <f t="shared" si="3"/>
        <v>6</v>
      </c>
    </row>
    <row r="93" spans="2:12" s="259" customFormat="1" ht="14.25" customHeight="1" x14ac:dyDescent="0.2">
      <c r="B93" s="262" t="str">
        <f>IF(Valeurs_saisies,IF(duree_du_pret&gt;L93,B92+1,""),"")</f>
        <v/>
      </c>
      <c r="C93" s="263" t="str">
        <f>IF(Valeurs_saisies,IF(colonneA&lt;&gt;"",DATE(YEAR($D$9),MONTH($D$9)+(colonneA)*12/nombre_versements_an,DAY($D$9)),""),"")</f>
        <v/>
      </c>
      <c r="D93" s="264" t="str">
        <f>IF(Valeurs_saisies,IF(colonneA&lt;&gt;"",H92,""),"")</f>
        <v/>
      </c>
      <c r="E93" s="264" t="str">
        <f t="shared" si="2"/>
        <v/>
      </c>
      <c r="F93" s="264" t="str">
        <f>IF(Valeurs_saisies,IF(colonneA&lt;&gt;"",mensualite-G93,""),"")</f>
        <v/>
      </c>
      <c r="G93" s="264" t="str">
        <f>IF(Valeurs_saisies,IF(colonneA&lt;&gt;"",capital_restant_du*(taux_interet_annueld/nombre_versements_an),""),"")</f>
        <v/>
      </c>
      <c r="H93" s="264" t="str">
        <f>IF(Valeurs_saisies,IF(colonneA&lt;&gt;"",D93-F93,""),"")</f>
        <v/>
      </c>
      <c r="L93" s="259">
        <f t="shared" si="3"/>
        <v>6</v>
      </c>
    </row>
    <row r="94" spans="2:12" s="259" customFormat="1" ht="14.25" customHeight="1" x14ac:dyDescent="0.2">
      <c r="B94" s="262" t="str">
        <f>IF(Valeurs_saisies,IF(duree_du_pret&gt;L94,B93+1,""),"")</f>
        <v/>
      </c>
      <c r="C94" s="263" t="str">
        <f>IF(Valeurs_saisies,IF(colonneA&lt;&gt;"",DATE(YEAR($D$9),MONTH($D$9)+(colonneA)*12/nombre_versements_an,DAY($D$9)),""),"")</f>
        <v/>
      </c>
      <c r="D94" s="264" t="str">
        <f>IF(Valeurs_saisies,IF(colonneA&lt;&gt;"",H93,""),"")</f>
        <v/>
      </c>
      <c r="E94" s="264" t="str">
        <f t="shared" si="2"/>
        <v/>
      </c>
      <c r="F94" s="264" t="str">
        <f>IF(Valeurs_saisies,IF(colonneA&lt;&gt;"",mensualite-G94,""),"")</f>
        <v/>
      </c>
      <c r="G94" s="264" t="str">
        <f>IF(Valeurs_saisies,IF(colonneA&lt;&gt;"",capital_restant_du*(taux_interet_annueld/nombre_versements_an),""),"")</f>
        <v/>
      </c>
      <c r="H94" s="264" t="str">
        <f>IF(Valeurs_saisies,IF(colonneA&lt;&gt;"",D94-F94,""),"")</f>
        <v/>
      </c>
      <c r="L94" s="259">
        <f t="shared" si="3"/>
        <v>6</v>
      </c>
    </row>
    <row r="95" spans="2:12" s="259" customFormat="1" ht="14.25" customHeight="1" x14ac:dyDescent="0.2">
      <c r="B95" s="262" t="str">
        <f>IF(Valeurs_saisies,IF(duree_du_pret&gt;L95,B94+1,""),"")</f>
        <v/>
      </c>
      <c r="C95" s="263" t="str">
        <f>IF(Valeurs_saisies,IF(colonneA&lt;&gt;"",DATE(YEAR($D$9),MONTH($D$9)+(colonneA)*12/nombre_versements_an,DAY($D$9)),""),"")</f>
        <v/>
      </c>
      <c r="D95" s="264" t="str">
        <f>IF(Valeurs_saisies,IF(colonneA&lt;&gt;"",H94,""),"")</f>
        <v/>
      </c>
      <c r="E95" s="264" t="str">
        <f t="shared" si="2"/>
        <v/>
      </c>
      <c r="F95" s="264" t="str">
        <f>IF(Valeurs_saisies,IF(colonneA&lt;&gt;"",mensualite-G95,""),"")</f>
        <v/>
      </c>
      <c r="G95" s="264" t="str">
        <f>IF(Valeurs_saisies,IF(colonneA&lt;&gt;"",capital_restant_du*(taux_interet_annueld/nombre_versements_an),""),"")</f>
        <v/>
      </c>
      <c r="H95" s="264" t="str">
        <f>IF(Valeurs_saisies,IF(colonneA&lt;&gt;"",D95-F95,""),"")</f>
        <v/>
      </c>
      <c r="L95" s="259">
        <f t="shared" si="3"/>
        <v>6</v>
      </c>
    </row>
    <row r="96" spans="2:12" s="259" customFormat="1" ht="14.25" customHeight="1" x14ac:dyDescent="0.2">
      <c r="B96" s="262" t="str">
        <f>IF(Valeurs_saisies,IF(duree_du_pret&gt;L96,B95+1,""),"")</f>
        <v/>
      </c>
      <c r="C96" s="263" t="str">
        <f>IF(Valeurs_saisies,IF(colonneA&lt;&gt;"",DATE(YEAR($D$9),MONTH($D$9)+(colonneA)*12/nombre_versements_an,DAY($D$9)),""),"")</f>
        <v/>
      </c>
      <c r="D96" s="264" t="str">
        <f>IF(Valeurs_saisies,IF(colonneA&lt;&gt;"",H95,""),"")</f>
        <v/>
      </c>
      <c r="E96" s="264" t="str">
        <f t="shared" si="2"/>
        <v/>
      </c>
      <c r="F96" s="264" t="str">
        <f>IF(Valeurs_saisies,IF(colonneA&lt;&gt;"",mensualite-G96,""),"")</f>
        <v/>
      </c>
      <c r="G96" s="264" t="str">
        <f>IF(Valeurs_saisies,IF(colonneA&lt;&gt;"",capital_restant_du*(taux_interet_annueld/nombre_versements_an),""),"")</f>
        <v/>
      </c>
      <c r="H96" s="264" t="str">
        <f>IF(Valeurs_saisies,IF(colonneA&lt;&gt;"",D96-F96,""),"")</f>
        <v/>
      </c>
      <c r="L96" s="259">
        <f t="shared" si="3"/>
        <v>7</v>
      </c>
    </row>
    <row r="97" spans="2:12" s="259" customFormat="1" ht="14.25" customHeight="1" x14ac:dyDescent="0.2">
      <c r="B97" s="262" t="str">
        <f>IF(Valeurs_saisies,IF(duree_du_pret&gt;L97,B96+1,""),"")</f>
        <v/>
      </c>
      <c r="C97" s="263" t="str">
        <f>IF(Valeurs_saisies,IF(colonneA&lt;&gt;"",DATE(YEAR($D$9),MONTH($D$9)+(colonneA)*12/nombre_versements_an,DAY($D$9)),""),"")</f>
        <v/>
      </c>
      <c r="D97" s="264" t="str">
        <f>IF(Valeurs_saisies,IF(colonneA&lt;&gt;"",H96,""),"")</f>
        <v/>
      </c>
      <c r="E97" s="264" t="str">
        <f t="shared" si="2"/>
        <v/>
      </c>
      <c r="F97" s="264" t="str">
        <f>IF(Valeurs_saisies,IF(colonneA&lt;&gt;"",mensualite-G97,""),"")</f>
        <v/>
      </c>
      <c r="G97" s="264" t="str">
        <f>IF(Valeurs_saisies,IF(colonneA&lt;&gt;"",capital_restant_du*(taux_interet_annueld/nombre_versements_an),""),"")</f>
        <v/>
      </c>
      <c r="H97" s="264" t="str">
        <f>IF(Valeurs_saisies,IF(colonneA&lt;&gt;"",D97-F97,""),"")</f>
        <v/>
      </c>
      <c r="L97" s="259">
        <f t="shared" si="3"/>
        <v>7</v>
      </c>
    </row>
    <row r="98" spans="2:12" s="259" customFormat="1" ht="14.25" customHeight="1" x14ac:dyDescent="0.2">
      <c r="B98" s="262" t="str">
        <f>IF(Valeurs_saisies,IF(duree_du_pret&gt;L98,B97+1,""),"")</f>
        <v/>
      </c>
      <c r="C98" s="263" t="str">
        <f>IF(Valeurs_saisies,IF(colonneA&lt;&gt;"",DATE(YEAR($D$9),MONTH($D$9)+(colonneA)*12/nombre_versements_an,DAY($D$9)),""),"")</f>
        <v/>
      </c>
      <c r="D98" s="264" t="str">
        <f>IF(Valeurs_saisies,IF(colonneA&lt;&gt;"",H97,""),"")</f>
        <v/>
      </c>
      <c r="E98" s="264" t="str">
        <f t="shared" si="2"/>
        <v/>
      </c>
      <c r="F98" s="264" t="str">
        <f>IF(Valeurs_saisies,IF(colonneA&lt;&gt;"",mensualite-G98,""),"")</f>
        <v/>
      </c>
      <c r="G98" s="264" t="str">
        <f>IF(Valeurs_saisies,IF(colonneA&lt;&gt;"",capital_restant_du*(taux_interet_annueld/nombre_versements_an),""),"")</f>
        <v/>
      </c>
      <c r="H98" s="264" t="str">
        <f>IF(Valeurs_saisies,IF(colonneA&lt;&gt;"",D98-F98,""),"")</f>
        <v/>
      </c>
      <c r="L98" s="259">
        <f t="shared" si="3"/>
        <v>7</v>
      </c>
    </row>
    <row r="99" spans="2:12" s="259" customFormat="1" ht="14.25" customHeight="1" x14ac:dyDescent="0.2">
      <c r="B99" s="262" t="str">
        <f>IF(Valeurs_saisies,IF(duree_du_pret&gt;L99,B98+1,""),"")</f>
        <v/>
      </c>
      <c r="C99" s="263" t="str">
        <f>IF(Valeurs_saisies,IF(colonneA&lt;&gt;"",DATE(YEAR($D$9),MONTH($D$9)+(colonneA)*12/nombre_versements_an,DAY($D$9)),""),"")</f>
        <v/>
      </c>
      <c r="D99" s="264" t="str">
        <f>IF(Valeurs_saisies,IF(colonneA&lt;&gt;"",H98,""),"")</f>
        <v/>
      </c>
      <c r="E99" s="264" t="str">
        <f t="shared" si="2"/>
        <v/>
      </c>
      <c r="F99" s="264" t="str">
        <f>IF(Valeurs_saisies,IF(colonneA&lt;&gt;"",mensualite-G99,""),"")</f>
        <v/>
      </c>
      <c r="G99" s="264" t="str">
        <f>IF(Valeurs_saisies,IF(colonneA&lt;&gt;"",capital_restant_du*(taux_interet_annueld/nombre_versements_an),""),"")</f>
        <v/>
      </c>
      <c r="H99" s="264" t="str">
        <f>IF(Valeurs_saisies,IF(colonneA&lt;&gt;"",D99-F99,""),"")</f>
        <v/>
      </c>
      <c r="L99" s="259">
        <f t="shared" si="3"/>
        <v>7</v>
      </c>
    </row>
    <row r="100" spans="2:12" s="259" customFormat="1" ht="14.25" customHeight="1" x14ac:dyDescent="0.2">
      <c r="B100" s="262" t="str">
        <f>IF(Valeurs_saisies,IF(duree_du_pret&gt;L100,B99+1,""),"")</f>
        <v/>
      </c>
      <c r="C100" s="263" t="str">
        <f>IF(Valeurs_saisies,IF(colonneA&lt;&gt;"",DATE(YEAR($D$9),MONTH($D$9)+(colonneA)*12/nombre_versements_an,DAY($D$9)),""),"")</f>
        <v/>
      </c>
      <c r="D100" s="264" t="str">
        <f>IF(Valeurs_saisies,IF(colonneA&lt;&gt;"",H99,""),"")</f>
        <v/>
      </c>
      <c r="E100" s="264" t="str">
        <f t="shared" si="2"/>
        <v/>
      </c>
      <c r="F100" s="264" t="str">
        <f>IF(Valeurs_saisies,IF(colonneA&lt;&gt;"",mensualite-G100,""),"")</f>
        <v/>
      </c>
      <c r="G100" s="264" t="str">
        <f>IF(Valeurs_saisies,IF(colonneA&lt;&gt;"",capital_restant_du*(taux_interet_annueld/nombre_versements_an),""),"")</f>
        <v/>
      </c>
      <c r="H100" s="264" t="str">
        <f>IF(Valeurs_saisies,IF(colonneA&lt;&gt;"",D100-F100,""),"")</f>
        <v/>
      </c>
      <c r="L100" s="259">
        <f t="shared" si="3"/>
        <v>7</v>
      </c>
    </row>
    <row r="101" spans="2:12" s="259" customFormat="1" ht="14.25" customHeight="1" x14ac:dyDescent="0.2">
      <c r="B101" s="262" t="str">
        <f>IF(Valeurs_saisies,IF(duree_du_pret&gt;L101,B100+1,""),"")</f>
        <v/>
      </c>
      <c r="C101" s="263" t="str">
        <f>IF(Valeurs_saisies,IF(colonneA&lt;&gt;"",DATE(YEAR($D$9),MONTH($D$9)+(colonneA)*12/nombre_versements_an,DAY($D$9)),""),"")</f>
        <v/>
      </c>
      <c r="D101" s="264" t="str">
        <f>IF(Valeurs_saisies,IF(colonneA&lt;&gt;"",H100,""),"")</f>
        <v/>
      </c>
      <c r="E101" s="264" t="str">
        <f t="shared" si="2"/>
        <v/>
      </c>
      <c r="F101" s="264" t="str">
        <f>IF(Valeurs_saisies,IF(colonneA&lt;&gt;"",mensualite-G101,""),"")</f>
        <v/>
      </c>
      <c r="G101" s="264" t="str">
        <f>IF(Valeurs_saisies,IF(colonneA&lt;&gt;"",capital_restant_du*(taux_interet_annueld/nombre_versements_an),""),"")</f>
        <v/>
      </c>
      <c r="H101" s="264" t="str">
        <f>IF(Valeurs_saisies,IF(colonneA&lt;&gt;"",D101-F101,""),"")</f>
        <v/>
      </c>
      <c r="L101" s="259">
        <f t="shared" si="3"/>
        <v>7</v>
      </c>
    </row>
    <row r="102" spans="2:12" s="259" customFormat="1" ht="14.25" customHeight="1" x14ac:dyDescent="0.2">
      <c r="B102" s="262" t="str">
        <f>IF(Valeurs_saisies,IF(duree_du_pret&gt;L102,B101+1,""),"")</f>
        <v/>
      </c>
      <c r="C102" s="263" t="str">
        <f>IF(Valeurs_saisies,IF(colonneA&lt;&gt;"",DATE(YEAR($D$9),MONTH($D$9)+(colonneA)*12/nombre_versements_an,DAY($D$9)),""),"")</f>
        <v/>
      </c>
      <c r="D102" s="264" t="str">
        <f>IF(Valeurs_saisies,IF(colonneA&lt;&gt;"",H101,""),"")</f>
        <v/>
      </c>
      <c r="E102" s="264" t="str">
        <f t="shared" si="2"/>
        <v/>
      </c>
      <c r="F102" s="264" t="str">
        <f>IF(Valeurs_saisies,IF(colonneA&lt;&gt;"",mensualite-G102,""),"")</f>
        <v/>
      </c>
      <c r="G102" s="264" t="str">
        <f>IF(Valeurs_saisies,IF(colonneA&lt;&gt;"",capital_restant_du*(taux_interet_annueld/nombre_versements_an),""),"")</f>
        <v/>
      </c>
      <c r="H102" s="264" t="str">
        <f>IF(Valeurs_saisies,IF(colonneA&lt;&gt;"",D102-F102,""),"")</f>
        <v/>
      </c>
      <c r="L102" s="259">
        <f t="shared" si="3"/>
        <v>7</v>
      </c>
    </row>
    <row r="103" spans="2:12" s="259" customFormat="1" ht="14.25" customHeight="1" x14ac:dyDescent="0.2">
      <c r="B103" s="262" t="str">
        <f>IF(Valeurs_saisies,IF(duree_du_pret&gt;L103,B102+1,""),"")</f>
        <v/>
      </c>
      <c r="C103" s="263" t="str">
        <f>IF(Valeurs_saisies,IF(colonneA&lt;&gt;"",DATE(YEAR($D$9),MONTH($D$9)+(colonneA)*12/nombre_versements_an,DAY($D$9)),""),"")</f>
        <v/>
      </c>
      <c r="D103" s="264" t="str">
        <f>IF(Valeurs_saisies,IF(colonneA&lt;&gt;"",H102,""),"")</f>
        <v/>
      </c>
      <c r="E103" s="264" t="str">
        <f t="shared" si="2"/>
        <v/>
      </c>
      <c r="F103" s="264" t="str">
        <f>IF(Valeurs_saisies,IF(colonneA&lt;&gt;"",mensualite-G103,""),"")</f>
        <v/>
      </c>
      <c r="G103" s="264" t="str">
        <f>IF(Valeurs_saisies,IF(colonneA&lt;&gt;"",capital_restant_du*(taux_interet_annueld/nombre_versements_an),""),"")</f>
        <v/>
      </c>
      <c r="H103" s="264" t="str">
        <f>IF(Valeurs_saisies,IF(colonneA&lt;&gt;"",D103-F103,""),"")</f>
        <v/>
      </c>
      <c r="L103" s="259">
        <f t="shared" si="3"/>
        <v>7</v>
      </c>
    </row>
    <row r="104" spans="2:12" s="259" customFormat="1" ht="14.25" customHeight="1" x14ac:dyDescent="0.2">
      <c r="B104" s="262" t="str">
        <f>IF(Valeurs_saisies,IF(duree_du_pret&gt;L104,B103+1,""),"")</f>
        <v/>
      </c>
      <c r="C104" s="263" t="str">
        <f>IF(Valeurs_saisies,IF(colonneA&lt;&gt;"",DATE(YEAR($D$9),MONTH($D$9)+(colonneA)*12/nombre_versements_an,DAY($D$9)),""),"")</f>
        <v/>
      </c>
      <c r="D104" s="264" t="str">
        <f>IF(Valeurs_saisies,IF(colonneA&lt;&gt;"",H103,""),"")</f>
        <v/>
      </c>
      <c r="E104" s="264" t="str">
        <f t="shared" si="2"/>
        <v/>
      </c>
      <c r="F104" s="264" t="str">
        <f>IF(Valeurs_saisies,IF(colonneA&lt;&gt;"",mensualite-G104,""),"")</f>
        <v/>
      </c>
      <c r="G104" s="264" t="str">
        <f>IF(Valeurs_saisies,IF(colonneA&lt;&gt;"",capital_restant_du*(taux_interet_annueld/nombre_versements_an),""),"")</f>
        <v/>
      </c>
      <c r="H104" s="264" t="str">
        <f>IF(Valeurs_saisies,IF(colonneA&lt;&gt;"",D104-F104,""),"")</f>
        <v/>
      </c>
      <c r="L104" s="259">
        <f t="shared" si="3"/>
        <v>7</v>
      </c>
    </row>
    <row r="105" spans="2:12" s="259" customFormat="1" ht="14.25" customHeight="1" x14ac:dyDescent="0.2">
      <c r="B105" s="262" t="str">
        <f>IF(Valeurs_saisies,IF(duree_du_pret&gt;L105,B104+1,""),"")</f>
        <v/>
      </c>
      <c r="C105" s="263" t="str">
        <f>IF(Valeurs_saisies,IF(colonneA&lt;&gt;"",DATE(YEAR($D$9),MONTH($D$9)+(colonneA)*12/nombre_versements_an,DAY($D$9)),""),"")</f>
        <v/>
      </c>
      <c r="D105" s="264" t="str">
        <f>IF(Valeurs_saisies,IF(colonneA&lt;&gt;"",H104,""),"")</f>
        <v/>
      </c>
      <c r="E105" s="264" t="str">
        <f t="shared" si="2"/>
        <v/>
      </c>
      <c r="F105" s="264" t="str">
        <f>IF(Valeurs_saisies,IF(colonneA&lt;&gt;"",mensualite-G105,""),"")</f>
        <v/>
      </c>
      <c r="G105" s="264" t="str">
        <f>IF(Valeurs_saisies,IF(colonneA&lt;&gt;"",capital_restant_du*(taux_interet_annueld/nombre_versements_an),""),"")</f>
        <v/>
      </c>
      <c r="H105" s="264" t="str">
        <f>IF(Valeurs_saisies,IF(colonneA&lt;&gt;"",D105-F105,""),"")</f>
        <v/>
      </c>
      <c r="L105" s="259">
        <f t="shared" si="3"/>
        <v>7</v>
      </c>
    </row>
    <row r="106" spans="2:12" s="259" customFormat="1" ht="14.25" customHeight="1" x14ac:dyDescent="0.2">
      <c r="B106" s="262" t="str">
        <f>IF(Valeurs_saisies,IF(duree_du_pret&gt;L106,B105+1,""),"")</f>
        <v/>
      </c>
      <c r="C106" s="263" t="str">
        <f>IF(Valeurs_saisies,IF(colonneA&lt;&gt;"",DATE(YEAR($D$9),MONTH($D$9)+(colonneA)*12/nombre_versements_an,DAY($D$9)),""),"")</f>
        <v/>
      </c>
      <c r="D106" s="264" t="str">
        <f>IF(Valeurs_saisies,IF(colonneA&lt;&gt;"",H105,""),"")</f>
        <v/>
      </c>
      <c r="E106" s="264" t="str">
        <f t="shared" si="2"/>
        <v/>
      </c>
      <c r="F106" s="264" t="str">
        <f>IF(Valeurs_saisies,IF(colonneA&lt;&gt;"",mensualite-G106,""),"")</f>
        <v/>
      </c>
      <c r="G106" s="264" t="str">
        <f>IF(Valeurs_saisies,IF(colonneA&lt;&gt;"",capital_restant_du*(taux_interet_annueld/nombre_versements_an),""),"")</f>
        <v/>
      </c>
      <c r="H106" s="264" t="str">
        <f>IF(Valeurs_saisies,IF(colonneA&lt;&gt;"",D106-F106,""),"")</f>
        <v/>
      </c>
      <c r="L106" s="259">
        <f t="shared" si="3"/>
        <v>7</v>
      </c>
    </row>
    <row r="107" spans="2:12" s="259" customFormat="1" ht="14.25" customHeight="1" x14ac:dyDescent="0.2">
      <c r="B107" s="262" t="str">
        <f>IF(Valeurs_saisies,IF(duree_du_pret&gt;L107,B106+1,""),"")</f>
        <v/>
      </c>
      <c r="C107" s="263" t="str">
        <f>IF(Valeurs_saisies,IF(colonneA&lt;&gt;"",DATE(YEAR($D$9),MONTH($D$9)+(colonneA)*12/nombre_versements_an,DAY($D$9)),""),"")</f>
        <v/>
      </c>
      <c r="D107" s="264" t="str">
        <f>IF(Valeurs_saisies,IF(colonneA&lt;&gt;"",H106,""),"")</f>
        <v/>
      </c>
      <c r="E107" s="264" t="str">
        <f t="shared" si="2"/>
        <v/>
      </c>
      <c r="F107" s="264" t="str">
        <f>IF(Valeurs_saisies,IF(colonneA&lt;&gt;"",mensualite-G107,""),"")</f>
        <v/>
      </c>
      <c r="G107" s="264" t="str">
        <f>IF(Valeurs_saisies,IF(colonneA&lt;&gt;"",capital_restant_du*(taux_interet_annueld/nombre_versements_an),""),"")</f>
        <v/>
      </c>
      <c r="H107" s="264" t="str">
        <f>IF(Valeurs_saisies,IF(colonneA&lt;&gt;"",D107-F107,""),"")</f>
        <v/>
      </c>
      <c r="L107" s="259">
        <f t="shared" si="3"/>
        <v>7</v>
      </c>
    </row>
    <row r="108" spans="2:12" s="259" customFormat="1" ht="14.25" customHeight="1" x14ac:dyDescent="0.2">
      <c r="B108" s="262" t="str">
        <f>IF(Valeurs_saisies,IF(duree_du_pret&gt;L108,B107+1,""),"")</f>
        <v/>
      </c>
      <c r="C108" s="263" t="str">
        <f>IF(Valeurs_saisies,IF(colonneA&lt;&gt;"",DATE(YEAR($D$9),MONTH($D$9)+(colonneA)*12/nombre_versements_an,DAY($D$9)),""),"")</f>
        <v/>
      </c>
      <c r="D108" s="264" t="str">
        <f>IF(Valeurs_saisies,IF(colonneA&lt;&gt;"",H107,""),"")</f>
        <v/>
      </c>
      <c r="E108" s="264" t="str">
        <f t="shared" si="2"/>
        <v/>
      </c>
      <c r="F108" s="264" t="str">
        <f>IF(Valeurs_saisies,IF(colonneA&lt;&gt;"",mensualite-G108,""),"")</f>
        <v/>
      </c>
      <c r="G108" s="264" t="str">
        <f>IF(Valeurs_saisies,IF(colonneA&lt;&gt;"",capital_restant_du*(taux_interet_annueld/nombre_versements_an),""),"")</f>
        <v/>
      </c>
      <c r="H108" s="264" t="str">
        <f>IF(Valeurs_saisies,IF(colonneA&lt;&gt;"",D108-F108,""),"")</f>
        <v/>
      </c>
      <c r="L108" s="259">
        <f t="shared" si="3"/>
        <v>8</v>
      </c>
    </row>
    <row r="109" spans="2:12" s="259" customFormat="1" ht="14.25" customHeight="1" x14ac:dyDescent="0.2">
      <c r="B109" s="262" t="str">
        <f>IF(Valeurs_saisies,IF(duree_du_pret&gt;L109,B108+1,""),"")</f>
        <v/>
      </c>
      <c r="C109" s="263" t="str">
        <f>IF(Valeurs_saisies,IF(colonneA&lt;&gt;"",DATE(YEAR($D$9),MONTH($D$9)+(colonneA)*12/nombre_versements_an,DAY($D$9)),""),"")</f>
        <v/>
      </c>
      <c r="D109" s="264" t="str">
        <f>IF(Valeurs_saisies,IF(colonneA&lt;&gt;"",H108,""),"")</f>
        <v/>
      </c>
      <c r="E109" s="264" t="str">
        <f t="shared" si="2"/>
        <v/>
      </c>
      <c r="F109" s="264" t="str">
        <f>IF(Valeurs_saisies,IF(colonneA&lt;&gt;"",mensualite-G109,""),"")</f>
        <v/>
      </c>
      <c r="G109" s="264" t="str">
        <f>IF(Valeurs_saisies,IF(colonneA&lt;&gt;"",capital_restant_du*(taux_interet_annueld/nombre_versements_an),""),"")</f>
        <v/>
      </c>
      <c r="H109" s="264" t="str">
        <f>IF(Valeurs_saisies,IF(colonneA&lt;&gt;"",D109-F109,""),"")</f>
        <v/>
      </c>
      <c r="L109" s="259">
        <f t="shared" si="3"/>
        <v>8</v>
      </c>
    </row>
    <row r="110" spans="2:12" s="259" customFormat="1" ht="14.25" customHeight="1" x14ac:dyDescent="0.2">
      <c r="B110" s="262" t="str">
        <f>IF(Valeurs_saisies,IF(duree_du_pret&gt;L110,B109+1,""),"")</f>
        <v/>
      </c>
      <c r="C110" s="263" t="str">
        <f>IF(Valeurs_saisies,IF(colonneA&lt;&gt;"",DATE(YEAR($D$9),MONTH($D$9)+(colonneA)*12/nombre_versements_an,DAY($D$9)),""),"")</f>
        <v/>
      </c>
      <c r="D110" s="264" t="str">
        <f>IF(Valeurs_saisies,IF(colonneA&lt;&gt;"",H109,""),"")</f>
        <v/>
      </c>
      <c r="E110" s="264" t="str">
        <f t="shared" si="2"/>
        <v/>
      </c>
      <c r="F110" s="264" t="str">
        <f>IF(Valeurs_saisies,IF(colonneA&lt;&gt;"",mensualite-G110,""),"")</f>
        <v/>
      </c>
      <c r="G110" s="264" t="str">
        <f>IF(Valeurs_saisies,IF(colonneA&lt;&gt;"",capital_restant_du*(taux_interet_annueld/nombre_versements_an),""),"")</f>
        <v/>
      </c>
      <c r="H110" s="264" t="str">
        <f>IF(Valeurs_saisies,IF(colonneA&lt;&gt;"",D110-F110,""),"")</f>
        <v/>
      </c>
      <c r="L110" s="259">
        <f t="shared" si="3"/>
        <v>8</v>
      </c>
    </row>
    <row r="111" spans="2:12" s="259" customFormat="1" ht="14.25" customHeight="1" x14ac:dyDescent="0.2">
      <c r="B111" s="262" t="str">
        <f>IF(Valeurs_saisies,IF(duree_du_pret&gt;L111,B110+1,""),"")</f>
        <v/>
      </c>
      <c r="C111" s="263" t="str">
        <f>IF(Valeurs_saisies,IF(colonneA&lt;&gt;"",DATE(YEAR($D$9),MONTH($D$9)+(colonneA)*12/nombre_versements_an,DAY($D$9)),""),"")</f>
        <v/>
      </c>
      <c r="D111" s="264" t="str">
        <f>IF(Valeurs_saisies,IF(colonneA&lt;&gt;"",H110,""),"")</f>
        <v/>
      </c>
      <c r="E111" s="264" t="str">
        <f t="shared" si="2"/>
        <v/>
      </c>
      <c r="F111" s="264" t="str">
        <f>IF(Valeurs_saisies,IF(colonneA&lt;&gt;"",mensualite-G111,""),"")</f>
        <v/>
      </c>
      <c r="G111" s="264" t="str">
        <f>IF(Valeurs_saisies,IF(colonneA&lt;&gt;"",capital_restant_du*(taux_interet_annueld/nombre_versements_an),""),"")</f>
        <v/>
      </c>
      <c r="H111" s="264" t="str">
        <f>IF(Valeurs_saisies,IF(colonneA&lt;&gt;"",D111-F111,""),"")</f>
        <v/>
      </c>
      <c r="L111" s="259">
        <f t="shared" si="3"/>
        <v>8</v>
      </c>
    </row>
    <row r="112" spans="2:12" s="259" customFormat="1" ht="14.25" customHeight="1" x14ac:dyDescent="0.2">
      <c r="B112" s="262" t="str">
        <f>IF(Valeurs_saisies,IF(duree_du_pret&gt;L112,B111+1,""),"")</f>
        <v/>
      </c>
      <c r="C112" s="263" t="str">
        <f>IF(Valeurs_saisies,IF(colonneA&lt;&gt;"",DATE(YEAR($D$9),MONTH($D$9)+(colonneA)*12/nombre_versements_an,DAY($D$9)),""),"")</f>
        <v/>
      </c>
      <c r="D112" s="264" t="str">
        <f>IF(Valeurs_saisies,IF(colonneA&lt;&gt;"",H111,""),"")</f>
        <v/>
      </c>
      <c r="E112" s="264" t="str">
        <f t="shared" si="2"/>
        <v/>
      </c>
      <c r="F112" s="264" t="str">
        <f>IF(Valeurs_saisies,IF(colonneA&lt;&gt;"",mensualite-G112,""),"")</f>
        <v/>
      </c>
      <c r="G112" s="264" t="str">
        <f>IF(Valeurs_saisies,IF(colonneA&lt;&gt;"",capital_restant_du*(taux_interet_annueld/nombre_versements_an),""),"")</f>
        <v/>
      </c>
      <c r="H112" s="264" t="str">
        <f>IF(Valeurs_saisies,IF(colonneA&lt;&gt;"",D112-F112,""),"")</f>
        <v/>
      </c>
      <c r="L112" s="259">
        <f t="shared" si="3"/>
        <v>8</v>
      </c>
    </row>
    <row r="113" spans="2:12" s="259" customFormat="1" ht="14.25" customHeight="1" x14ac:dyDescent="0.2">
      <c r="B113" s="262" t="str">
        <f>IF(Valeurs_saisies,IF(duree_du_pret&gt;L113,B112+1,""),"")</f>
        <v/>
      </c>
      <c r="C113" s="263" t="str">
        <f>IF(Valeurs_saisies,IF(colonneA&lt;&gt;"",DATE(YEAR($D$9),MONTH($D$9)+(colonneA)*12/nombre_versements_an,DAY($D$9)),""),"")</f>
        <v/>
      </c>
      <c r="D113" s="264" t="str">
        <f>IF(Valeurs_saisies,IF(colonneA&lt;&gt;"",H112,""),"")</f>
        <v/>
      </c>
      <c r="E113" s="264" t="str">
        <f t="shared" si="2"/>
        <v/>
      </c>
      <c r="F113" s="264" t="str">
        <f>IF(Valeurs_saisies,IF(colonneA&lt;&gt;"",mensualite-G113,""),"")</f>
        <v/>
      </c>
      <c r="G113" s="264" t="str">
        <f>IF(Valeurs_saisies,IF(colonneA&lt;&gt;"",capital_restant_du*(taux_interet_annueld/nombre_versements_an),""),"")</f>
        <v/>
      </c>
      <c r="H113" s="264" t="str">
        <f>IF(Valeurs_saisies,IF(colonneA&lt;&gt;"",D113-F113,""),"")</f>
        <v/>
      </c>
      <c r="L113" s="259">
        <f t="shared" si="3"/>
        <v>8</v>
      </c>
    </row>
    <row r="114" spans="2:12" s="259" customFormat="1" ht="14.25" customHeight="1" x14ac:dyDescent="0.2">
      <c r="B114" s="262" t="str">
        <f>IF(Valeurs_saisies,IF(duree_du_pret&gt;L114,B113+1,""),"")</f>
        <v/>
      </c>
      <c r="C114" s="263" t="str">
        <f>IF(Valeurs_saisies,IF(colonneA&lt;&gt;"",DATE(YEAR($D$9),MONTH($D$9)+(colonneA)*12/nombre_versements_an,DAY($D$9)),""),"")</f>
        <v/>
      </c>
      <c r="D114" s="264" t="str">
        <f>IF(Valeurs_saisies,IF(colonneA&lt;&gt;"",H113,""),"")</f>
        <v/>
      </c>
      <c r="E114" s="264" t="str">
        <f t="shared" si="2"/>
        <v/>
      </c>
      <c r="F114" s="264" t="str">
        <f>IF(Valeurs_saisies,IF(colonneA&lt;&gt;"",mensualite-G114,""),"")</f>
        <v/>
      </c>
      <c r="G114" s="264" t="str">
        <f>IF(Valeurs_saisies,IF(colonneA&lt;&gt;"",capital_restant_du*(taux_interet_annueld/nombre_versements_an),""),"")</f>
        <v/>
      </c>
      <c r="H114" s="264" t="str">
        <f>IF(Valeurs_saisies,IF(colonneA&lt;&gt;"",D114-F114,""),"")</f>
        <v/>
      </c>
      <c r="L114" s="259">
        <f t="shared" si="3"/>
        <v>8</v>
      </c>
    </row>
    <row r="115" spans="2:12" s="259" customFormat="1" ht="14.25" customHeight="1" x14ac:dyDescent="0.2">
      <c r="B115" s="262" t="str">
        <f>IF(Valeurs_saisies,IF(duree_du_pret&gt;L115,B114+1,""),"")</f>
        <v/>
      </c>
      <c r="C115" s="263" t="str">
        <f>IF(Valeurs_saisies,IF(colonneA&lt;&gt;"",DATE(YEAR($D$9),MONTH($D$9)+(colonneA)*12/nombre_versements_an,DAY($D$9)),""),"")</f>
        <v/>
      </c>
      <c r="D115" s="264" t="str">
        <f>IF(Valeurs_saisies,IF(colonneA&lt;&gt;"",H114,""),"")</f>
        <v/>
      </c>
      <c r="E115" s="264" t="str">
        <f t="shared" si="2"/>
        <v/>
      </c>
      <c r="F115" s="264" t="str">
        <f>IF(Valeurs_saisies,IF(colonneA&lt;&gt;"",mensualite-G115,""),"")</f>
        <v/>
      </c>
      <c r="G115" s="264" t="str">
        <f>IF(Valeurs_saisies,IF(colonneA&lt;&gt;"",capital_restant_du*(taux_interet_annueld/nombre_versements_an),""),"")</f>
        <v/>
      </c>
      <c r="H115" s="264" t="str">
        <f>IF(Valeurs_saisies,IF(colonneA&lt;&gt;"",D115-F115,""),"")</f>
        <v/>
      </c>
      <c r="L115" s="259">
        <f t="shared" si="3"/>
        <v>8</v>
      </c>
    </row>
    <row r="116" spans="2:12" s="259" customFormat="1" ht="14.25" customHeight="1" x14ac:dyDescent="0.2">
      <c r="B116" s="262" t="str">
        <f>IF(Valeurs_saisies,IF(duree_du_pret&gt;L116,B115+1,""),"")</f>
        <v/>
      </c>
      <c r="C116" s="263" t="str">
        <f>IF(Valeurs_saisies,IF(colonneA&lt;&gt;"",DATE(YEAR($D$9),MONTH($D$9)+(colonneA)*12/nombre_versements_an,DAY($D$9)),""),"")</f>
        <v/>
      </c>
      <c r="D116" s="264" t="str">
        <f>IF(Valeurs_saisies,IF(colonneA&lt;&gt;"",H115,""),"")</f>
        <v/>
      </c>
      <c r="E116" s="264" t="str">
        <f t="shared" si="2"/>
        <v/>
      </c>
      <c r="F116" s="264" t="str">
        <f>IF(Valeurs_saisies,IF(colonneA&lt;&gt;"",mensualite-G116,""),"")</f>
        <v/>
      </c>
      <c r="G116" s="264" t="str">
        <f>IF(Valeurs_saisies,IF(colonneA&lt;&gt;"",capital_restant_du*(taux_interet_annueld/nombre_versements_an),""),"")</f>
        <v/>
      </c>
      <c r="H116" s="264" t="str">
        <f>IF(Valeurs_saisies,IF(colonneA&lt;&gt;"",D116-F116,""),"")</f>
        <v/>
      </c>
      <c r="L116" s="259">
        <f t="shared" si="3"/>
        <v>8</v>
      </c>
    </row>
    <row r="117" spans="2:12" s="259" customFormat="1" ht="14.25" customHeight="1" x14ac:dyDescent="0.2">
      <c r="B117" s="262" t="str">
        <f>IF(Valeurs_saisies,IF(duree_du_pret&gt;L117,B116+1,""),"")</f>
        <v/>
      </c>
      <c r="C117" s="263" t="str">
        <f>IF(Valeurs_saisies,IF(colonneA&lt;&gt;"",DATE(YEAR($D$9),MONTH($D$9)+(colonneA)*12/nombre_versements_an,DAY($D$9)),""),"")</f>
        <v/>
      </c>
      <c r="D117" s="264" t="str">
        <f>IF(Valeurs_saisies,IF(colonneA&lt;&gt;"",H116,""),"")</f>
        <v/>
      </c>
      <c r="E117" s="264" t="str">
        <f t="shared" si="2"/>
        <v/>
      </c>
      <c r="F117" s="264" t="str">
        <f>IF(Valeurs_saisies,IF(colonneA&lt;&gt;"",mensualite-G117,""),"")</f>
        <v/>
      </c>
      <c r="G117" s="264" t="str">
        <f>IF(Valeurs_saisies,IF(colonneA&lt;&gt;"",capital_restant_du*(taux_interet_annueld/nombre_versements_an),""),"")</f>
        <v/>
      </c>
      <c r="H117" s="264" t="str">
        <f>IF(Valeurs_saisies,IF(colonneA&lt;&gt;"",D117-F117,""),"")</f>
        <v/>
      </c>
      <c r="L117" s="259">
        <f t="shared" si="3"/>
        <v>8</v>
      </c>
    </row>
    <row r="118" spans="2:12" s="259" customFormat="1" ht="14.25" customHeight="1" x14ac:dyDescent="0.2">
      <c r="B118" s="262" t="str">
        <f>IF(Valeurs_saisies,IF(duree_du_pret&gt;L118,B117+1,""),"")</f>
        <v/>
      </c>
      <c r="C118" s="263" t="str">
        <f>IF(Valeurs_saisies,IF(colonneA&lt;&gt;"",DATE(YEAR($D$9),MONTH($D$9)+(colonneA)*12/nombre_versements_an,DAY($D$9)),""),"")</f>
        <v/>
      </c>
      <c r="D118" s="264" t="str">
        <f>IF(Valeurs_saisies,IF(colonneA&lt;&gt;"",H117,""),"")</f>
        <v/>
      </c>
      <c r="E118" s="264" t="str">
        <f t="shared" si="2"/>
        <v/>
      </c>
      <c r="F118" s="264" t="str">
        <f>IF(Valeurs_saisies,IF(colonneA&lt;&gt;"",mensualite-G118,""),"")</f>
        <v/>
      </c>
      <c r="G118" s="264" t="str">
        <f>IF(Valeurs_saisies,IF(colonneA&lt;&gt;"",capital_restant_du*(taux_interet_annueld/nombre_versements_an),""),"")</f>
        <v/>
      </c>
      <c r="H118" s="264" t="str">
        <f>IF(Valeurs_saisies,IF(colonneA&lt;&gt;"",D118-F118,""),"")</f>
        <v/>
      </c>
      <c r="L118" s="259">
        <f t="shared" si="3"/>
        <v>8</v>
      </c>
    </row>
    <row r="119" spans="2:12" s="259" customFormat="1" ht="14.25" customHeight="1" x14ac:dyDescent="0.2">
      <c r="B119" s="262" t="str">
        <f>IF(Valeurs_saisies,IF(duree_du_pret&gt;L119,B118+1,""),"")</f>
        <v/>
      </c>
      <c r="C119" s="263" t="str">
        <f>IF(Valeurs_saisies,IF(colonneA&lt;&gt;"",DATE(YEAR($D$9),MONTH($D$9)+(colonneA)*12/nombre_versements_an,DAY($D$9)),""),"")</f>
        <v/>
      </c>
      <c r="D119" s="264" t="str">
        <f>IF(Valeurs_saisies,IF(colonneA&lt;&gt;"",H118,""),"")</f>
        <v/>
      </c>
      <c r="E119" s="264" t="str">
        <f t="shared" si="2"/>
        <v/>
      </c>
      <c r="F119" s="264" t="str">
        <f>IF(Valeurs_saisies,IF(colonneA&lt;&gt;"",mensualite-G119,""),"")</f>
        <v/>
      </c>
      <c r="G119" s="264" t="str">
        <f>IF(Valeurs_saisies,IF(colonneA&lt;&gt;"",capital_restant_du*(taux_interet_annueld/nombre_versements_an),""),"")</f>
        <v/>
      </c>
      <c r="H119" s="264" t="str">
        <f>IF(Valeurs_saisies,IF(colonneA&lt;&gt;"",D119-F119,""),"")</f>
        <v/>
      </c>
      <c r="L119" s="259">
        <f t="shared" si="3"/>
        <v>8</v>
      </c>
    </row>
    <row r="120" spans="2:12" s="259" customFormat="1" ht="14.25" customHeight="1" x14ac:dyDescent="0.2">
      <c r="B120" s="262" t="str">
        <f>IF(Valeurs_saisies,IF(duree_du_pret&gt;L120,B119+1,""),"")</f>
        <v/>
      </c>
      <c r="C120" s="263" t="str">
        <f>IF(Valeurs_saisies,IF(colonneA&lt;&gt;"",DATE(YEAR($D$9),MONTH($D$9)+(colonneA)*12/nombre_versements_an,DAY($D$9)),""),"")</f>
        <v/>
      </c>
      <c r="D120" s="264" t="str">
        <f>IF(Valeurs_saisies,IF(colonneA&lt;&gt;"",H119,""),"")</f>
        <v/>
      </c>
      <c r="E120" s="264" t="str">
        <f t="shared" si="2"/>
        <v/>
      </c>
      <c r="F120" s="264" t="str">
        <f>IF(Valeurs_saisies,IF(colonneA&lt;&gt;"",mensualite-G120,""),"")</f>
        <v/>
      </c>
      <c r="G120" s="264" t="str">
        <f>IF(Valeurs_saisies,IF(colonneA&lt;&gt;"",capital_restant_du*(taux_interet_annueld/nombre_versements_an),""),"")</f>
        <v/>
      </c>
      <c r="H120" s="264" t="str">
        <f>IF(Valeurs_saisies,IF(colonneA&lt;&gt;"",D120-F120,""),"")</f>
        <v/>
      </c>
      <c r="L120" s="259">
        <f t="shared" si="3"/>
        <v>9</v>
      </c>
    </row>
    <row r="121" spans="2:12" s="259" customFormat="1" ht="14.25" customHeight="1" x14ac:dyDescent="0.2">
      <c r="B121" s="262" t="str">
        <f>IF(Valeurs_saisies,IF(duree_du_pret&gt;L121,B120+1,""),"")</f>
        <v/>
      </c>
      <c r="C121" s="263" t="str">
        <f>IF(Valeurs_saisies,IF(colonneA&lt;&gt;"",DATE(YEAR($D$9),MONTH($D$9)+(colonneA)*12/nombre_versements_an,DAY($D$9)),""),"")</f>
        <v/>
      </c>
      <c r="D121" s="264" t="str">
        <f>IF(Valeurs_saisies,IF(colonneA&lt;&gt;"",H120,""),"")</f>
        <v/>
      </c>
      <c r="E121" s="264" t="str">
        <f t="shared" si="2"/>
        <v/>
      </c>
      <c r="F121" s="264" t="str">
        <f>IF(Valeurs_saisies,IF(colonneA&lt;&gt;"",mensualite-G121,""),"")</f>
        <v/>
      </c>
      <c r="G121" s="264" t="str">
        <f>IF(Valeurs_saisies,IF(colonneA&lt;&gt;"",capital_restant_du*(taux_interet_annueld/nombre_versements_an),""),"")</f>
        <v/>
      </c>
      <c r="H121" s="264" t="str">
        <f>IF(Valeurs_saisies,IF(colonneA&lt;&gt;"",D121-F121,""),"")</f>
        <v/>
      </c>
      <c r="L121" s="259">
        <f t="shared" si="3"/>
        <v>9</v>
      </c>
    </row>
    <row r="122" spans="2:12" s="259" customFormat="1" ht="14.25" customHeight="1" x14ac:dyDescent="0.2">
      <c r="B122" s="262" t="str">
        <f>IF(Valeurs_saisies,IF(duree_du_pret&gt;L122,B121+1,""),"")</f>
        <v/>
      </c>
      <c r="C122" s="263" t="str">
        <f>IF(Valeurs_saisies,IF(colonneA&lt;&gt;"",DATE(YEAR($D$9),MONTH($D$9)+(colonneA)*12/nombre_versements_an,DAY($D$9)),""),"")</f>
        <v/>
      </c>
      <c r="D122" s="264" t="str">
        <f>IF(Valeurs_saisies,IF(colonneA&lt;&gt;"",H121,""),"")</f>
        <v/>
      </c>
      <c r="E122" s="264" t="str">
        <f t="shared" si="2"/>
        <v/>
      </c>
      <c r="F122" s="264" t="str">
        <f>IF(Valeurs_saisies,IF(colonneA&lt;&gt;"",mensualite-G122,""),"")</f>
        <v/>
      </c>
      <c r="G122" s="264" t="str">
        <f>IF(Valeurs_saisies,IF(colonneA&lt;&gt;"",capital_restant_du*(taux_interet_annueld/nombre_versements_an),""),"")</f>
        <v/>
      </c>
      <c r="H122" s="264" t="str">
        <f>IF(Valeurs_saisies,IF(colonneA&lt;&gt;"",D122-F122,""),"")</f>
        <v/>
      </c>
      <c r="L122" s="259">
        <f t="shared" si="3"/>
        <v>9</v>
      </c>
    </row>
    <row r="123" spans="2:12" s="259" customFormat="1" ht="14.25" customHeight="1" x14ac:dyDescent="0.2">
      <c r="B123" s="262" t="str">
        <f>IF(Valeurs_saisies,IF(duree_du_pret&gt;L123,B122+1,""),"")</f>
        <v/>
      </c>
      <c r="C123" s="263" t="str">
        <f>IF(Valeurs_saisies,IF(colonneA&lt;&gt;"",DATE(YEAR($D$9),MONTH($D$9)+(colonneA)*12/nombre_versements_an,DAY($D$9)),""),"")</f>
        <v/>
      </c>
      <c r="D123" s="264" t="str">
        <f>IF(Valeurs_saisies,IF(colonneA&lt;&gt;"",H122,""),"")</f>
        <v/>
      </c>
      <c r="E123" s="264" t="str">
        <f t="shared" si="2"/>
        <v/>
      </c>
      <c r="F123" s="264" t="str">
        <f>IF(Valeurs_saisies,IF(colonneA&lt;&gt;"",mensualite-G123,""),"")</f>
        <v/>
      </c>
      <c r="G123" s="264" t="str">
        <f>IF(Valeurs_saisies,IF(colonneA&lt;&gt;"",capital_restant_du*(taux_interet_annueld/nombre_versements_an),""),"")</f>
        <v/>
      </c>
      <c r="H123" s="264" t="str">
        <f>IF(Valeurs_saisies,IF(colonneA&lt;&gt;"",D123-F123,""),"")</f>
        <v/>
      </c>
      <c r="L123" s="259">
        <f t="shared" si="3"/>
        <v>9</v>
      </c>
    </row>
    <row r="124" spans="2:12" s="259" customFormat="1" ht="14.25" customHeight="1" x14ac:dyDescent="0.2">
      <c r="B124" s="262" t="str">
        <f>IF(Valeurs_saisies,IF(duree_du_pret&gt;L124,B123+1,""),"")</f>
        <v/>
      </c>
      <c r="C124" s="263" t="str">
        <f>IF(Valeurs_saisies,IF(colonneA&lt;&gt;"",DATE(YEAR($D$9),MONTH($D$9)+(colonneA)*12/nombre_versements_an,DAY($D$9)),""),"")</f>
        <v/>
      </c>
      <c r="D124" s="264" t="str">
        <f>IF(Valeurs_saisies,IF(colonneA&lt;&gt;"",H123,""),"")</f>
        <v/>
      </c>
      <c r="E124" s="264" t="str">
        <f t="shared" si="2"/>
        <v/>
      </c>
      <c r="F124" s="264" t="str">
        <f>IF(Valeurs_saisies,IF(colonneA&lt;&gt;"",mensualite-G124,""),"")</f>
        <v/>
      </c>
      <c r="G124" s="264" t="str">
        <f>IF(Valeurs_saisies,IF(colonneA&lt;&gt;"",capital_restant_du*(taux_interet_annueld/nombre_versements_an),""),"")</f>
        <v/>
      </c>
      <c r="H124" s="264" t="str">
        <f>IF(Valeurs_saisies,IF(colonneA&lt;&gt;"",D124-F124,""),"")</f>
        <v/>
      </c>
      <c r="L124" s="259">
        <f t="shared" si="3"/>
        <v>9</v>
      </c>
    </row>
    <row r="125" spans="2:12" s="259" customFormat="1" ht="14.25" customHeight="1" x14ac:dyDescent="0.2">
      <c r="B125" s="262" t="str">
        <f>IF(Valeurs_saisies,IF(duree_du_pret&gt;L125,B124+1,""),"")</f>
        <v/>
      </c>
      <c r="C125" s="263" t="str">
        <f>IF(Valeurs_saisies,IF(colonneA&lt;&gt;"",DATE(YEAR($D$9),MONTH($D$9)+(colonneA)*12/nombre_versements_an,DAY($D$9)),""),"")</f>
        <v/>
      </c>
      <c r="D125" s="264" t="str">
        <f>IF(Valeurs_saisies,IF(colonneA&lt;&gt;"",H124,""),"")</f>
        <v/>
      </c>
      <c r="E125" s="264" t="str">
        <f t="shared" si="2"/>
        <v/>
      </c>
      <c r="F125" s="264" t="str">
        <f>IF(Valeurs_saisies,IF(colonneA&lt;&gt;"",mensualite-G125,""),"")</f>
        <v/>
      </c>
      <c r="G125" s="264" t="str">
        <f>IF(Valeurs_saisies,IF(colonneA&lt;&gt;"",capital_restant_du*(taux_interet_annueld/nombre_versements_an),""),"")</f>
        <v/>
      </c>
      <c r="H125" s="264" t="str">
        <f>IF(Valeurs_saisies,IF(colonneA&lt;&gt;"",D125-F125,""),"")</f>
        <v/>
      </c>
      <c r="L125" s="259">
        <f t="shared" si="3"/>
        <v>9</v>
      </c>
    </row>
    <row r="126" spans="2:12" s="259" customFormat="1" ht="14.25" customHeight="1" x14ac:dyDescent="0.2">
      <c r="B126" s="262" t="str">
        <f>IF(Valeurs_saisies,IF(duree_du_pret&gt;L126,B125+1,""),"")</f>
        <v/>
      </c>
      <c r="C126" s="263" t="str">
        <f>IF(Valeurs_saisies,IF(colonneA&lt;&gt;"",DATE(YEAR($D$9),MONTH($D$9)+(colonneA)*12/nombre_versements_an,DAY($D$9)),""),"")</f>
        <v/>
      </c>
      <c r="D126" s="264" t="str">
        <f>IF(Valeurs_saisies,IF(colonneA&lt;&gt;"",H125,""),"")</f>
        <v/>
      </c>
      <c r="E126" s="264" t="str">
        <f t="shared" si="2"/>
        <v/>
      </c>
      <c r="F126" s="264" t="str">
        <f>IF(Valeurs_saisies,IF(colonneA&lt;&gt;"",mensualite-G126,""),"")</f>
        <v/>
      </c>
      <c r="G126" s="264" t="str">
        <f>IF(Valeurs_saisies,IF(colonneA&lt;&gt;"",capital_restant_du*(taux_interet_annueld/nombre_versements_an),""),"")</f>
        <v/>
      </c>
      <c r="H126" s="264" t="str">
        <f>IF(Valeurs_saisies,IF(colonneA&lt;&gt;"",D126-F126,""),"")</f>
        <v/>
      </c>
      <c r="L126" s="259">
        <f t="shared" si="3"/>
        <v>9</v>
      </c>
    </row>
    <row r="127" spans="2:12" s="259" customFormat="1" ht="14.25" customHeight="1" x14ac:dyDescent="0.2">
      <c r="B127" s="262" t="str">
        <f>IF(Valeurs_saisies,IF(duree_du_pret&gt;L127,B126+1,""),"")</f>
        <v/>
      </c>
      <c r="C127" s="263" t="str">
        <f>IF(Valeurs_saisies,IF(colonneA&lt;&gt;"",DATE(YEAR($D$9),MONTH($D$9)+(colonneA)*12/nombre_versements_an,DAY($D$9)),""),"")</f>
        <v/>
      </c>
      <c r="D127" s="264" t="str">
        <f>IF(Valeurs_saisies,IF(colonneA&lt;&gt;"",H126,""),"")</f>
        <v/>
      </c>
      <c r="E127" s="264" t="str">
        <f t="shared" si="2"/>
        <v/>
      </c>
      <c r="F127" s="264" t="str">
        <f>IF(Valeurs_saisies,IF(colonneA&lt;&gt;"",mensualite-G127,""),"")</f>
        <v/>
      </c>
      <c r="G127" s="264" t="str">
        <f>IF(Valeurs_saisies,IF(colonneA&lt;&gt;"",capital_restant_du*(taux_interet_annueld/nombre_versements_an),""),"")</f>
        <v/>
      </c>
      <c r="H127" s="264" t="str">
        <f>IF(Valeurs_saisies,IF(colonneA&lt;&gt;"",D127-F127,""),"")</f>
        <v/>
      </c>
      <c r="L127" s="259">
        <f t="shared" si="3"/>
        <v>9</v>
      </c>
    </row>
    <row r="128" spans="2:12" s="259" customFormat="1" ht="14.25" customHeight="1" x14ac:dyDescent="0.2">
      <c r="B128" s="262" t="str">
        <f>IF(Valeurs_saisies,IF(duree_du_pret&gt;L128,B127+1,""),"")</f>
        <v/>
      </c>
      <c r="C128" s="263" t="str">
        <f>IF(Valeurs_saisies,IF(colonneA&lt;&gt;"",DATE(YEAR($D$9),MONTH($D$9)+(colonneA)*12/nombre_versements_an,DAY($D$9)),""),"")</f>
        <v/>
      </c>
      <c r="D128" s="264" t="str">
        <f>IF(Valeurs_saisies,IF(colonneA&lt;&gt;"",H127,""),"")</f>
        <v/>
      </c>
      <c r="E128" s="264" t="str">
        <f t="shared" si="2"/>
        <v/>
      </c>
      <c r="F128" s="264" t="str">
        <f>IF(Valeurs_saisies,IF(colonneA&lt;&gt;"",mensualite-G128,""),"")</f>
        <v/>
      </c>
      <c r="G128" s="264" t="str">
        <f>IF(Valeurs_saisies,IF(colonneA&lt;&gt;"",capital_restant_du*(taux_interet_annueld/nombre_versements_an),""),"")</f>
        <v/>
      </c>
      <c r="H128" s="264" t="str">
        <f>IF(Valeurs_saisies,IF(colonneA&lt;&gt;"",D128-F128,""),"")</f>
        <v/>
      </c>
      <c r="L128" s="259">
        <f t="shared" si="3"/>
        <v>9</v>
      </c>
    </row>
    <row r="129" spans="2:12" s="259" customFormat="1" ht="14.25" customHeight="1" x14ac:dyDescent="0.2">
      <c r="B129" s="262" t="str">
        <f>IF(Valeurs_saisies,IF(duree_du_pret&gt;L129,B128+1,""),"")</f>
        <v/>
      </c>
      <c r="C129" s="263" t="str">
        <f>IF(Valeurs_saisies,IF(colonneA&lt;&gt;"",DATE(YEAR($D$9),MONTH($D$9)+(colonneA)*12/nombre_versements_an,DAY($D$9)),""),"")</f>
        <v/>
      </c>
      <c r="D129" s="264" t="str">
        <f>IF(Valeurs_saisies,IF(colonneA&lt;&gt;"",H128,""),"")</f>
        <v/>
      </c>
      <c r="E129" s="264" t="str">
        <f t="shared" si="2"/>
        <v/>
      </c>
      <c r="F129" s="264" t="str">
        <f>IF(Valeurs_saisies,IF(colonneA&lt;&gt;"",mensualite-G129,""),"")</f>
        <v/>
      </c>
      <c r="G129" s="264" t="str">
        <f>IF(Valeurs_saisies,IF(colonneA&lt;&gt;"",capital_restant_du*(taux_interet_annueld/nombre_versements_an),""),"")</f>
        <v/>
      </c>
      <c r="H129" s="264" t="str">
        <f>IF(Valeurs_saisies,IF(colonneA&lt;&gt;"",D129-F129,""),"")</f>
        <v/>
      </c>
      <c r="L129" s="259">
        <f t="shared" si="3"/>
        <v>9</v>
      </c>
    </row>
    <row r="130" spans="2:12" s="259" customFormat="1" ht="14.25" customHeight="1" x14ac:dyDescent="0.2">
      <c r="B130" s="262" t="str">
        <f>IF(Valeurs_saisies,IF(duree_du_pret&gt;L130,B129+1,""),"")</f>
        <v/>
      </c>
      <c r="C130" s="263" t="str">
        <f>IF(Valeurs_saisies,IF(colonneA&lt;&gt;"",DATE(YEAR($D$9),MONTH($D$9)+(colonneA)*12/nombre_versements_an,DAY($D$9)),""),"")</f>
        <v/>
      </c>
      <c r="D130" s="264" t="str">
        <f>IF(Valeurs_saisies,IF(colonneA&lt;&gt;"",H129,""),"")</f>
        <v/>
      </c>
      <c r="E130" s="264" t="str">
        <f t="shared" si="2"/>
        <v/>
      </c>
      <c r="F130" s="264" t="str">
        <f>IF(Valeurs_saisies,IF(colonneA&lt;&gt;"",mensualite-G130,""),"")</f>
        <v/>
      </c>
      <c r="G130" s="264" t="str">
        <f>IF(Valeurs_saisies,IF(colonneA&lt;&gt;"",capital_restant_du*(taux_interet_annueld/nombre_versements_an),""),"")</f>
        <v/>
      </c>
      <c r="H130" s="264" t="str">
        <f>IF(Valeurs_saisies,IF(colonneA&lt;&gt;"",D130-F130,""),"")</f>
        <v/>
      </c>
      <c r="L130" s="259">
        <f t="shared" si="3"/>
        <v>9</v>
      </c>
    </row>
    <row r="131" spans="2:12" s="259" customFormat="1" ht="14.25" customHeight="1" x14ac:dyDescent="0.2">
      <c r="B131" s="262" t="str">
        <f>IF(Valeurs_saisies,IF(duree_du_pret&gt;L131,B130+1,""),"")</f>
        <v/>
      </c>
      <c r="C131" s="263" t="str">
        <f>IF(Valeurs_saisies,IF(colonneA&lt;&gt;"",DATE(YEAR($D$9),MONTH($D$9)+(colonneA)*12/nombre_versements_an,DAY($D$9)),""),"")</f>
        <v/>
      </c>
      <c r="D131" s="264" t="str">
        <f>IF(Valeurs_saisies,IF(colonneA&lt;&gt;"",H130,""),"")</f>
        <v/>
      </c>
      <c r="E131" s="264" t="str">
        <f t="shared" si="2"/>
        <v/>
      </c>
      <c r="F131" s="264" t="str">
        <f>IF(Valeurs_saisies,IF(colonneA&lt;&gt;"",mensualite-G131,""),"")</f>
        <v/>
      </c>
      <c r="G131" s="264" t="str">
        <f>IF(Valeurs_saisies,IF(colonneA&lt;&gt;"",capital_restant_du*(taux_interet_annueld/nombre_versements_an),""),"")</f>
        <v/>
      </c>
      <c r="H131" s="264" t="str">
        <f>IF(Valeurs_saisies,IF(colonneA&lt;&gt;"",D131-F131,""),"")</f>
        <v/>
      </c>
      <c r="L131" s="259">
        <f t="shared" si="3"/>
        <v>9</v>
      </c>
    </row>
    <row r="132" spans="2:12" s="259" customFormat="1" ht="14.25" customHeight="1" x14ac:dyDescent="0.2">
      <c r="B132" s="262" t="str">
        <f>IF(Valeurs_saisies,IF(duree_du_pret&gt;L132,B131+1,""),"")</f>
        <v/>
      </c>
      <c r="C132" s="263" t="str">
        <f>IF(Valeurs_saisies,IF(colonneA&lt;&gt;"",DATE(YEAR($D$9),MONTH($D$9)+(colonneA)*12/nombre_versements_an,DAY($D$9)),""),"")</f>
        <v/>
      </c>
      <c r="D132" s="264" t="str">
        <f>IF(Valeurs_saisies,IF(colonneA&lt;&gt;"",H131,""),"")</f>
        <v/>
      </c>
      <c r="E132" s="264" t="str">
        <f t="shared" si="2"/>
        <v/>
      </c>
      <c r="F132" s="264" t="str">
        <f>IF(Valeurs_saisies,IF(colonneA&lt;&gt;"",mensualite-G132,""),"")</f>
        <v/>
      </c>
      <c r="G132" s="264" t="str">
        <f>IF(Valeurs_saisies,IF(colonneA&lt;&gt;"",capital_restant_du*(taux_interet_annueld/nombre_versements_an),""),"")</f>
        <v/>
      </c>
      <c r="H132" s="264" t="str">
        <f>IF(Valeurs_saisies,IF(colonneA&lt;&gt;"",D132-F132,""),"")</f>
        <v/>
      </c>
      <c r="L132" s="259">
        <f t="shared" si="3"/>
        <v>10</v>
      </c>
    </row>
    <row r="133" spans="2:12" s="259" customFormat="1" ht="14.25" customHeight="1" x14ac:dyDescent="0.2">
      <c r="B133" s="262" t="str">
        <f>IF(Valeurs_saisies,IF(duree_du_pret&gt;L133,B132+1,""),"")</f>
        <v/>
      </c>
      <c r="C133" s="263" t="str">
        <f>IF(Valeurs_saisies,IF(colonneA&lt;&gt;"",DATE(YEAR($D$9),MONTH($D$9)+(colonneA)*12/nombre_versements_an,DAY($D$9)),""),"")</f>
        <v/>
      </c>
      <c r="D133" s="264" t="str">
        <f>IF(Valeurs_saisies,IF(colonneA&lt;&gt;"",H132,""),"")</f>
        <v/>
      </c>
      <c r="E133" s="264" t="str">
        <f t="shared" si="2"/>
        <v/>
      </c>
      <c r="F133" s="264" t="str">
        <f>IF(Valeurs_saisies,IF(colonneA&lt;&gt;"",mensualite-G133,""),"")</f>
        <v/>
      </c>
      <c r="G133" s="264" t="str">
        <f>IF(Valeurs_saisies,IF(colonneA&lt;&gt;"",capital_restant_du*(taux_interet_annueld/nombre_versements_an),""),"")</f>
        <v/>
      </c>
      <c r="H133" s="264" t="str">
        <f>IF(Valeurs_saisies,IF(colonneA&lt;&gt;"",D133-F133,""),"")</f>
        <v/>
      </c>
      <c r="L133" s="259">
        <f t="shared" si="3"/>
        <v>10</v>
      </c>
    </row>
    <row r="134" spans="2:12" s="259" customFormat="1" ht="14.25" customHeight="1" x14ac:dyDescent="0.2">
      <c r="B134" s="262" t="str">
        <f>IF(Valeurs_saisies,IF(duree_du_pret&gt;L134,B133+1,""),"")</f>
        <v/>
      </c>
      <c r="C134" s="263" t="str">
        <f>IF(Valeurs_saisies,IF(colonneA&lt;&gt;"",DATE(YEAR($D$9),MONTH($D$9)+(colonneA)*12/nombre_versements_an,DAY($D$9)),""),"")</f>
        <v/>
      </c>
      <c r="D134" s="264" t="str">
        <f>IF(Valeurs_saisies,IF(colonneA&lt;&gt;"",H133,""),"")</f>
        <v/>
      </c>
      <c r="E134" s="264" t="str">
        <f t="shared" si="2"/>
        <v/>
      </c>
      <c r="F134" s="264" t="str">
        <f>IF(Valeurs_saisies,IF(colonneA&lt;&gt;"",mensualite-G134,""),"")</f>
        <v/>
      </c>
      <c r="G134" s="264" t="str">
        <f>IF(Valeurs_saisies,IF(colonneA&lt;&gt;"",capital_restant_du*(taux_interet_annueld/nombre_versements_an),""),"")</f>
        <v/>
      </c>
      <c r="H134" s="264" t="str">
        <f>IF(Valeurs_saisies,IF(colonneA&lt;&gt;"",D134-F134,""),"")</f>
        <v/>
      </c>
      <c r="L134" s="259">
        <f t="shared" si="3"/>
        <v>10</v>
      </c>
    </row>
    <row r="135" spans="2:12" s="259" customFormat="1" ht="14.25" customHeight="1" x14ac:dyDescent="0.2">
      <c r="B135" s="262" t="str">
        <f>IF(Valeurs_saisies,IF(duree_du_pret&gt;L135,B134+1,""),"")</f>
        <v/>
      </c>
      <c r="C135" s="263" t="str">
        <f>IF(Valeurs_saisies,IF(colonneA&lt;&gt;"",DATE(YEAR($D$9),MONTH($D$9)+(colonneA)*12/nombre_versements_an,DAY($D$9)),""),"")</f>
        <v/>
      </c>
      <c r="D135" s="264" t="str">
        <f>IF(Valeurs_saisies,IF(colonneA&lt;&gt;"",H134,""),"")</f>
        <v/>
      </c>
      <c r="E135" s="264" t="str">
        <f t="shared" si="2"/>
        <v/>
      </c>
      <c r="F135" s="264" t="str">
        <f>IF(Valeurs_saisies,IF(colonneA&lt;&gt;"",mensualite-G135,""),"")</f>
        <v/>
      </c>
      <c r="G135" s="264" t="str">
        <f>IF(Valeurs_saisies,IF(colonneA&lt;&gt;"",capital_restant_du*(taux_interet_annueld/nombre_versements_an),""),"")</f>
        <v/>
      </c>
      <c r="H135" s="264" t="str">
        <f>IF(Valeurs_saisies,IF(colonneA&lt;&gt;"",D135-F135,""),"")</f>
        <v/>
      </c>
      <c r="L135" s="259">
        <f t="shared" si="3"/>
        <v>10</v>
      </c>
    </row>
    <row r="136" spans="2:12" s="259" customFormat="1" ht="14.25" customHeight="1" x14ac:dyDescent="0.2">
      <c r="B136" s="262" t="str">
        <f>IF(Valeurs_saisies,IF(duree_du_pret&gt;L136,B135+1,""),"")</f>
        <v/>
      </c>
      <c r="C136" s="263" t="str">
        <f>IF(Valeurs_saisies,IF(colonneA&lt;&gt;"",DATE(YEAR($D$9),MONTH($D$9)+(colonneA)*12/nombre_versements_an,DAY($D$9)),""),"")</f>
        <v/>
      </c>
      <c r="D136" s="264" t="str">
        <f>IF(Valeurs_saisies,IF(colonneA&lt;&gt;"",H135,""),"")</f>
        <v/>
      </c>
      <c r="E136" s="264" t="str">
        <f t="shared" si="2"/>
        <v/>
      </c>
      <c r="F136" s="264" t="str">
        <f>IF(Valeurs_saisies,IF(colonneA&lt;&gt;"",mensualite-G136,""),"")</f>
        <v/>
      </c>
      <c r="G136" s="264" t="str">
        <f>IF(Valeurs_saisies,IF(colonneA&lt;&gt;"",capital_restant_du*(taux_interet_annueld/nombre_versements_an),""),"")</f>
        <v/>
      </c>
      <c r="H136" s="264" t="str">
        <f>IF(Valeurs_saisies,IF(colonneA&lt;&gt;"",D136-F136,""),"")</f>
        <v/>
      </c>
      <c r="L136" s="259">
        <f t="shared" si="3"/>
        <v>10</v>
      </c>
    </row>
    <row r="137" spans="2:12" s="259" customFormat="1" ht="14.25" customHeight="1" x14ac:dyDescent="0.2">
      <c r="B137" s="262" t="str">
        <f>IF(Valeurs_saisies,IF(duree_du_pret&gt;L137,B136+1,""),"")</f>
        <v/>
      </c>
      <c r="C137" s="263" t="str">
        <f>IF(Valeurs_saisies,IF(colonneA&lt;&gt;"",DATE(YEAR($D$9),MONTH($D$9)+(colonneA)*12/nombre_versements_an,DAY($D$9)),""),"")</f>
        <v/>
      </c>
      <c r="D137" s="264" t="str">
        <f>IF(Valeurs_saisies,IF(colonneA&lt;&gt;"",H136,""),"")</f>
        <v/>
      </c>
      <c r="E137" s="264" t="str">
        <f t="shared" si="2"/>
        <v/>
      </c>
      <c r="F137" s="264" t="str">
        <f>IF(Valeurs_saisies,IF(colonneA&lt;&gt;"",mensualite-G137,""),"")</f>
        <v/>
      </c>
      <c r="G137" s="264" t="str">
        <f>IF(Valeurs_saisies,IF(colonneA&lt;&gt;"",capital_restant_du*(taux_interet_annueld/nombre_versements_an),""),"")</f>
        <v/>
      </c>
      <c r="H137" s="264" t="str">
        <f>IF(Valeurs_saisies,IF(colonneA&lt;&gt;"",D137-F137,""),"")</f>
        <v/>
      </c>
      <c r="L137" s="259">
        <f t="shared" si="3"/>
        <v>10</v>
      </c>
    </row>
    <row r="138" spans="2:12" s="259" customFormat="1" ht="14.25" customHeight="1" x14ac:dyDescent="0.2">
      <c r="B138" s="262" t="str">
        <f>IF(Valeurs_saisies,IF(duree_du_pret&gt;L138,B137+1,""),"")</f>
        <v/>
      </c>
      <c r="C138" s="263" t="str">
        <f>IF(Valeurs_saisies,IF(colonneA&lt;&gt;"",DATE(YEAR($D$9),MONTH($D$9)+(colonneA)*12/nombre_versements_an,DAY($D$9)),""),"")</f>
        <v/>
      </c>
      <c r="D138" s="264" t="str">
        <f>IF(Valeurs_saisies,IF(colonneA&lt;&gt;"",H137,""),"")</f>
        <v/>
      </c>
      <c r="E138" s="264" t="str">
        <f t="shared" si="2"/>
        <v/>
      </c>
      <c r="F138" s="264" t="str">
        <f>IF(Valeurs_saisies,IF(colonneA&lt;&gt;"",mensualite-G138,""),"")</f>
        <v/>
      </c>
      <c r="G138" s="264" t="str">
        <f>IF(Valeurs_saisies,IF(colonneA&lt;&gt;"",capital_restant_du*(taux_interet_annueld/nombre_versements_an),""),"")</f>
        <v/>
      </c>
      <c r="H138" s="264" t="str">
        <f>IF(Valeurs_saisies,IF(colonneA&lt;&gt;"",D138-F138,""),"")</f>
        <v/>
      </c>
      <c r="L138" s="259">
        <f t="shared" si="3"/>
        <v>10</v>
      </c>
    </row>
    <row r="139" spans="2:12" s="259" customFormat="1" ht="14.25" customHeight="1" x14ac:dyDescent="0.2">
      <c r="B139" s="262" t="str">
        <f>IF(Valeurs_saisies,IF(duree_du_pret&gt;L139,B138+1,""),"")</f>
        <v/>
      </c>
      <c r="C139" s="263" t="str">
        <f>IF(Valeurs_saisies,IF(colonneA&lt;&gt;"",DATE(YEAR($D$9),MONTH($D$9)+(colonneA)*12/nombre_versements_an,DAY($D$9)),""),"")</f>
        <v/>
      </c>
      <c r="D139" s="264" t="str">
        <f>IF(Valeurs_saisies,IF(colonneA&lt;&gt;"",H138,""),"")</f>
        <v/>
      </c>
      <c r="E139" s="264" t="str">
        <f t="shared" si="2"/>
        <v/>
      </c>
      <c r="F139" s="264" t="str">
        <f>IF(Valeurs_saisies,IF(colonneA&lt;&gt;"",mensualite-G139,""),"")</f>
        <v/>
      </c>
      <c r="G139" s="264" t="str">
        <f>IF(Valeurs_saisies,IF(colonneA&lt;&gt;"",capital_restant_du*(taux_interet_annueld/nombre_versements_an),""),"")</f>
        <v/>
      </c>
      <c r="H139" s="264" t="str">
        <f>IF(Valeurs_saisies,IF(colonneA&lt;&gt;"",D139-F139,""),"")</f>
        <v/>
      </c>
      <c r="L139" s="259">
        <f t="shared" si="3"/>
        <v>10</v>
      </c>
    </row>
    <row r="140" spans="2:12" s="259" customFormat="1" ht="14.25" customHeight="1" x14ac:dyDescent="0.2">
      <c r="B140" s="262" t="str">
        <f>IF(Valeurs_saisies,IF(duree_du_pret&gt;L140,B139+1,""),"")</f>
        <v/>
      </c>
      <c r="C140" s="263" t="str">
        <f>IF(Valeurs_saisies,IF(colonneA&lt;&gt;"",DATE(YEAR($D$9),MONTH($D$9)+(colonneA)*12/nombre_versements_an,DAY($D$9)),""),"")</f>
        <v/>
      </c>
      <c r="D140" s="264" t="str">
        <f>IF(Valeurs_saisies,IF(colonneA&lt;&gt;"",H139,""),"")</f>
        <v/>
      </c>
      <c r="E140" s="264" t="str">
        <f t="shared" ref="E140:E203" si="4">IF(colonneA&lt;&gt;"",$H$5,"")</f>
        <v/>
      </c>
      <c r="F140" s="264" t="str">
        <f>IF(Valeurs_saisies,IF(colonneA&lt;&gt;"",mensualite-G140,""),"")</f>
        <v/>
      </c>
      <c r="G140" s="264" t="str">
        <f>IF(Valeurs_saisies,IF(colonneA&lt;&gt;"",capital_restant_du*(taux_interet_annueld/nombre_versements_an),""),"")</f>
        <v/>
      </c>
      <c r="H140" s="264" t="str">
        <f>IF(Valeurs_saisies,IF(colonneA&lt;&gt;"",D140-F140,""),"")</f>
        <v/>
      </c>
      <c r="L140" s="259">
        <f t="shared" si="3"/>
        <v>10</v>
      </c>
    </row>
    <row r="141" spans="2:12" s="259" customFormat="1" ht="14.25" customHeight="1" x14ac:dyDescent="0.2">
      <c r="B141" s="262" t="str">
        <f>IF(Valeurs_saisies,IF(duree_du_pret&gt;L141,B140+1,""),"")</f>
        <v/>
      </c>
      <c r="C141" s="263" t="str">
        <f>IF(Valeurs_saisies,IF(colonneA&lt;&gt;"",DATE(YEAR($D$9),MONTH($D$9)+(colonneA)*12/nombre_versements_an,DAY($D$9)),""),"")</f>
        <v/>
      </c>
      <c r="D141" s="264" t="str">
        <f>IF(Valeurs_saisies,IF(colonneA&lt;&gt;"",H140,""),"")</f>
        <v/>
      </c>
      <c r="E141" s="264" t="str">
        <f t="shared" si="4"/>
        <v/>
      </c>
      <c r="F141" s="264" t="str">
        <f>IF(Valeurs_saisies,IF(colonneA&lt;&gt;"",mensualite-G141,""),"")</f>
        <v/>
      </c>
      <c r="G141" s="264" t="str">
        <f>IF(Valeurs_saisies,IF(colonneA&lt;&gt;"",capital_restant_du*(taux_interet_annueld/nombre_versements_an),""),"")</f>
        <v/>
      </c>
      <c r="H141" s="264" t="str">
        <f>IF(Valeurs_saisies,IF(colonneA&lt;&gt;"",D141-F141,""),"")</f>
        <v/>
      </c>
      <c r="L141" s="259">
        <f t="shared" si="3"/>
        <v>10</v>
      </c>
    </row>
    <row r="142" spans="2:12" s="259" customFormat="1" ht="14.25" customHeight="1" x14ac:dyDescent="0.2">
      <c r="B142" s="262" t="str">
        <f>IF(Valeurs_saisies,IF(duree_du_pret&gt;L142,B141+1,""),"")</f>
        <v/>
      </c>
      <c r="C142" s="263" t="str">
        <f>IF(Valeurs_saisies,IF(colonneA&lt;&gt;"",DATE(YEAR($D$9),MONTH($D$9)+(colonneA)*12/nombre_versements_an,DAY($D$9)),""),"")</f>
        <v/>
      </c>
      <c r="D142" s="264" t="str">
        <f>IF(Valeurs_saisies,IF(colonneA&lt;&gt;"",H141,""),"")</f>
        <v/>
      </c>
      <c r="E142" s="264" t="str">
        <f t="shared" si="4"/>
        <v/>
      </c>
      <c r="F142" s="264" t="str">
        <f>IF(Valeurs_saisies,IF(colonneA&lt;&gt;"",mensualite-G142,""),"")</f>
        <v/>
      </c>
      <c r="G142" s="264" t="str">
        <f>IF(Valeurs_saisies,IF(colonneA&lt;&gt;"",capital_restant_du*(taux_interet_annueld/nombre_versements_an),""),"")</f>
        <v/>
      </c>
      <c r="H142" s="264" t="str">
        <f>IF(Valeurs_saisies,IF(colonneA&lt;&gt;"",D142-F142,""),"")</f>
        <v/>
      </c>
      <c r="L142" s="259">
        <f t="shared" si="3"/>
        <v>10</v>
      </c>
    </row>
    <row r="143" spans="2:12" s="259" customFormat="1" ht="14.25" customHeight="1" x14ac:dyDescent="0.2">
      <c r="B143" s="262" t="str">
        <f>IF(Valeurs_saisies,IF(duree_du_pret&gt;L143,B142+1,""),"")</f>
        <v/>
      </c>
      <c r="C143" s="263" t="str">
        <f>IF(Valeurs_saisies,IF(colonneA&lt;&gt;"",DATE(YEAR($D$9),MONTH($D$9)+(colonneA)*12/nombre_versements_an,DAY($D$9)),""),"")</f>
        <v/>
      </c>
      <c r="D143" s="264" t="str">
        <f>IF(Valeurs_saisies,IF(colonneA&lt;&gt;"",H142,""),"")</f>
        <v/>
      </c>
      <c r="E143" s="264" t="str">
        <f t="shared" si="4"/>
        <v/>
      </c>
      <c r="F143" s="264" t="str">
        <f>IF(Valeurs_saisies,IF(colonneA&lt;&gt;"",mensualite-G143,""),"")</f>
        <v/>
      </c>
      <c r="G143" s="264" t="str">
        <f>IF(Valeurs_saisies,IF(colonneA&lt;&gt;"",capital_restant_du*(taux_interet_annueld/nombre_versements_an),""),"")</f>
        <v/>
      </c>
      <c r="H143" s="264" t="str">
        <f>IF(Valeurs_saisies,IF(colonneA&lt;&gt;"",D143-F143,""),"")</f>
        <v/>
      </c>
      <c r="L143" s="259">
        <f t="shared" si="3"/>
        <v>10</v>
      </c>
    </row>
    <row r="144" spans="2:12" s="259" customFormat="1" ht="14.25" customHeight="1" x14ac:dyDescent="0.2">
      <c r="B144" s="262" t="str">
        <f>IF(Valeurs_saisies,IF(duree_du_pret&gt;L144,B143+1,""),"")</f>
        <v/>
      </c>
      <c r="C144" s="263" t="str">
        <f>IF(Valeurs_saisies,IF(colonneA&lt;&gt;"",DATE(YEAR($D$9),MONTH($D$9)+(colonneA)*12/nombre_versements_an,DAY($D$9)),""),"")</f>
        <v/>
      </c>
      <c r="D144" s="264" t="str">
        <f>IF(Valeurs_saisies,IF(colonneA&lt;&gt;"",H143,""),"")</f>
        <v/>
      </c>
      <c r="E144" s="264" t="str">
        <f t="shared" si="4"/>
        <v/>
      </c>
      <c r="F144" s="264" t="str">
        <f>IF(Valeurs_saisies,IF(colonneA&lt;&gt;"",mensualite-G144,""),"")</f>
        <v/>
      </c>
      <c r="G144" s="264" t="str">
        <f>IF(Valeurs_saisies,IF(colonneA&lt;&gt;"",capital_restant_du*(taux_interet_annueld/nombre_versements_an),""),"")</f>
        <v/>
      </c>
      <c r="H144" s="264" t="str">
        <f>IF(Valeurs_saisies,IF(colonneA&lt;&gt;"",D144-F144,""),"")</f>
        <v/>
      </c>
      <c r="L144" s="259">
        <f t="shared" si="3"/>
        <v>11</v>
      </c>
    </row>
    <row r="145" spans="2:12" s="259" customFormat="1" ht="14.25" customHeight="1" x14ac:dyDescent="0.2">
      <c r="B145" s="262" t="str">
        <f>IF(Valeurs_saisies,IF(duree_du_pret&gt;L145,B144+1,""),"")</f>
        <v/>
      </c>
      <c r="C145" s="263" t="str">
        <f>IF(Valeurs_saisies,IF(colonneA&lt;&gt;"",DATE(YEAR($D$9),MONTH($D$9)+(colonneA)*12/nombre_versements_an,DAY($D$9)),""),"")</f>
        <v/>
      </c>
      <c r="D145" s="264" t="str">
        <f>IF(Valeurs_saisies,IF(colonneA&lt;&gt;"",H144,""),"")</f>
        <v/>
      </c>
      <c r="E145" s="264" t="str">
        <f t="shared" si="4"/>
        <v/>
      </c>
      <c r="F145" s="264" t="str">
        <f>IF(Valeurs_saisies,IF(colonneA&lt;&gt;"",mensualite-G145,""),"")</f>
        <v/>
      </c>
      <c r="G145" s="264" t="str">
        <f>IF(Valeurs_saisies,IF(colonneA&lt;&gt;"",capital_restant_du*(taux_interet_annueld/nombre_versements_an),""),"")</f>
        <v/>
      </c>
      <c r="H145" s="264" t="str">
        <f>IF(Valeurs_saisies,IF(colonneA&lt;&gt;"",D145-F145,""),"")</f>
        <v/>
      </c>
      <c r="L145" s="259">
        <f t="shared" si="3"/>
        <v>11</v>
      </c>
    </row>
    <row r="146" spans="2:12" s="259" customFormat="1" ht="14.25" customHeight="1" x14ac:dyDescent="0.2">
      <c r="B146" s="262" t="str">
        <f>IF(Valeurs_saisies,IF(duree_du_pret&gt;L146,B145+1,""),"")</f>
        <v/>
      </c>
      <c r="C146" s="263" t="str">
        <f>IF(Valeurs_saisies,IF(colonneA&lt;&gt;"",DATE(YEAR($D$9),MONTH($D$9)+(colonneA)*12/nombre_versements_an,DAY($D$9)),""),"")</f>
        <v/>
      </c>
      <c r="D146" s="264" t="str">
        <f>IF(Valeurs_saisies,IF(colonneA&lt;&gt;"",H145,""),"")</f>
        <v/>
      </c>
      <c r="E146" s="264" t="str">
        <f t="shared" si="4"/>
        <v/>
      </c>
      <c r="F146" s="264" t="str">
        <f>IF(Valeurs_saisies,IF(colonneA&lt;&gt;"",mensualite-G146,""),"")</f>
        <v/>
      </c>
      <c r="G146" s="264" t="str">
        <f>IF(Valeurs_saisies,IF(colonneA&lt;&gt;"",capital_restant_du*(taux_interet_annueld/nombre_versements_an),""),"")</f>
        <v/>
      </c>
      <c r="H146" s="264" t="str">
        <f>IF(Valeurs_saisies,IF(colonneA&lt;&gt;"",D146-F146,""),"")</f>
        <v/>
      </c>
      <c r="L146" s="259">
        <f t="shared" si="3"/>
        <v>11</v>
      </c>
    </row>
    <row r="147" spans="2:12" s="259" customFormat="1" ht="14.25" customHeight="1" x14ac:dyDescent="0.2">
      <c r="B147" s="262" t="str">
        <f>IF(Valeurs_saisies,IF(duree_du_pret&gt;L147,B146+1,""),"")</f>
        <v/>
      </c>
      <c r="C147" s="263" t="str">
        <f>IF(Valeurs_saisies,IF(colonneA&lt;&gt;"",DATE(YEAR($D$9),MONTH($D$9)+(colonneA)*12/nombre_versements_an,DAY($D$9)),""),"")</f>
        <v/>
      </c>
      <c r="D147" s="264" t="str">
        <f>IF(Valeurs_saisies,IF(colonneA&lt;&gt;"",H146,""),"")</f>
        <v/>
      </c>
      <c r="E147" s="264" t="str">
        <f t="shared" si="4"/>
        <v/>
      </c>
      <c r="F147" s="264" t="str">
        <f>IF(Valeurs_saisies,IF(colonneA&lt;&gt;"",mensualite-G147,""),"")</f>
        <v/>
      </c>
      <c r="G147" s="264" t="str">
        <f>IF(Valeurs_saisies,IF(colonneA&lt;&gt;"",capital_restant_du*(taux_interet_annueld/nombre_versements_an),""),"")</f>
        <v/>
      </c>
      <c r="H147" s="264" t="str">
        <f>IF(Valeurs_saisies,IF(colonneA&lt;&gt;"",D147-F147,""),"")</f>
        <v/>
      </c>
      <c r="L147" s="259">
        <f t="shared" si="3"/>
        <v>11</v>
      </c>
    </row>
    <row r="148" spans="2:12" s="259" customFormat="1" ht="14.25" customHeight="1" x14ac:dyDescent="0.2">
      <c r="B148" s="262" t="str">
        <f>IF(Valeurs_saisies,IF(duree_du_pret&gt;L148,B147+1,""),"")</f>
        <v/>
      </c>
      <c r="C148" s="263" t="str">
        <f>IF(Valeurs_saisies,IF(colonneA&lt;&gt;"",DATE(YEAR($D$9),MONTH($D$9)+(colonneA)*12/nombre_versements_an,DAY($D$9)),""),"")</f>
        <v/>
      </c>
      <c r="D148" s="264" t="str">
        <f>IF(Valeurs_saisies,IF(colonneA&lt;&gt;"",H147,""),"")</f>
        <v/>
      </c>
      <c r="E148" s="264" t="str">
        <f t="shared" si="4"/>
        <v/>
      </c>
      <c r="F148" s="264" t="str">
        <f>IF(Valeurs_saisies,IF(colonneA&lt;&gt;"",mensualite-G148,""),"")</f>
        <v/>
      </c>
      <c r="G148" s="264" t="str">
        <f>IF(Valeurs_saisies,IF(colonneA&lt;&gt;"",capital_restant_du*(taux_interet_annueld/nombre_versements_an),""),"")</f>
        <v/>
      </c>
      <c r="H148" s="264" t="str">
        <f>IF(Valeurs_saisies,IF(colonneA&lt;&gt;"",D148-F148,""),"")</f>
        <v/>
      </c>
      <c r="L148" s="259">
        <f t="shared" si="3"/>
        <v>11</v>
      </c>
    </row>
    <row r="149" spans="2:12" s="259" customFormat="1" ht="14.25" customHeight="1" x14ac:dyDescent="0.2">
      <c r="B149" s="262" t="str">
        <f>IF(Valeurs_saisies,IF(duree_du_pret&gt;L149,B148+1,""),"")</f>
        <v/>
      </c>
      <c r="C149" s="263" t="str">
        <f>IF(Valeurs_saisies,IF(colonneA&lt;&gt;"",DATE(YEAR($D$9),MONTH($D$9)+(colonneA)*12/nombre_versements_an,DAY($D$9)),""),"")</f>
        <v/>
      </c>
      <c r="D149" s="264" t="str">
        <f>IF(Valeurs_saisies,IF(colonneA&lt;&gt;"",H148,""),"")</f>
        <v/>
      </c>
      <c r="E149" s="264" t="str">
        <f t="shared" si="4"/>
        <v/>
      </c>
      <c r="F149" s="264" t="str">
        <f>IF(Valeurs_saisies,IF(colonneA&lt;&gt;"",mensualite-G149,""),"")</f>
        <v/>
      </c>
      <c r="G149" s="264" t="str">
        <f>IF(Valeurs_saisies,IF(colonneA&lt;&gt;"",capital_restant_du*(taux_interet_annueld/nombre_versements_an),""),"")</f>
        <v/>
      </c>
      <c r="H149" s="264" t="str">
        <f>IF(Valeurs_saisies,IF(colonneA&lt;&gt;"",D149-F149,""),"")</f>
        <v/>
      </c>
      <c r="L149" s="259">
        <f t="shared" si="3"/>
        <v>11</v>
      </c>
    </row>
    <row r="150" spans="2:12" s="259" customFormat="1" ht="14.25" customHeight="1" x14ac:dyDescent="0.2">
      <c r="B150" s="262" t="str">
        <f>IF(Valeurs_saisies,IF(duree_du_pret&gt;L150,B149+1,""),"")</f>
        <v/>
      </c>
      <c r="C150" s="263" t="str">
        <f>IF(Valeurs_saisies,IF(colonneA&lt;&gt;"",DATE(YEAR($D$9),MONTH($D$9)+(colonneA)*12/nombre_versements_an,DAY($D$9)),""),"")</f>
        <v/>
      </c>
      <c r="D150" s="264" t="str">
        <f>IF(Valeurs_saisies,IF(colonneA&lt;&gt;"",H149,""),"")</f>
        <v/>
      </c>
      <c r="E150" s="264" t="str">
        <f t="shared" si="4"/>
        <v/>
      </c>
      <c r="F150" s="264" t="str">
        <f>IF(Valeurs_saisies,IF(colonneA&lt;&gt;"",mensualite-G150,""),"")</f>
        <v/>
      </c>
      <c r="G150" s="264" t="str">
        <f>IF(Valeurs_saisies,IF(colonneA&lt;&gt;"",capital_restant_du*(taux_interet_annueld/nombre_versements_an),""),"")</f>
        <v/>
      </c>
      <c r="H150" s="264" t="str">
        <f>IF(Valeurs_saisies,IF(colonneA&lt;&gt;"",D150-F150,""),"")</f>
        <v/>
      </c>
      <c r="L150" s="259">
        <f t="shared" si="3"/>
        <v>11</v>
      </c>
    </row>
    <row r="151" spans="2:12" s="259" customFormat="1" ht="14.25" customHeight="1" x14ac:dyDescent="0.2">
      <c r="B151" s="262" t="str">
        <f>IF(Valeurs_saisies,IF(duree_du_pret&gt;L151,B150+1,""),"")</f>
        <v/>
      </c>
      <c r="C151" s="263" t="str">
        <f>IF(Valeurs_saisies,IF(colonneA&lt;&gt;"",DATE(YEAR($D$9),MONTH($D$9)+(colonneA)*12/nombre_versements_an,DAY($D$9)),""),"")</f>
        <v/>
      </c>
      <c r="D151" s="264" t="str">
        <f>IF(Valeurs_saisies,IF(colonneA&lt;&gt;"",H150,""),"")</f>
        <v/>
      </c>
      <c r="E151" s="264" t="str">
        <f t="shared" si="4"/>
        <v/>
      </c>
      <c r="F151" s="264" t="str">
        <f>IF(Valeurs_saisies,IF(colonneA&lt;&gt;"",mensualite-G151,""),"")</f>
        <v/>
      </c>
      <c r="G151" s="264" t="str">
        <f>IF(Valeurs_saisies,IF(colonneA&lt;&gt;"",capital_restant_du*(taux_interet_annueld/nombre_versements_an),""),"")</f>
        <v/>
      </c>
      <c r="H151" s="264" t="str">
        <f>IF(Valeurs_saisies,IF(colonneA&lt;&gt;"",D151-F151,""),"")</f>
        <v/>
      </c>
      <c r="L151" s="259">
        <f t="shared" si="3"/>
        <v>11</v>
      </c>
    </row>
    <row r="152" spans="2:12" s="259" customFormat="1" ht="14.25" customHeight="1" x14ac:dyDescent="0.2">
      <c r="B152" s="262" t="str">
        <f>IF(Valeurs_saisies,IF(duree_du_pret&gt;L152,B151+1,""),"")</f>
        <v/>
      </c>
      <c r="C152" s="263" t="str">
        <f>IF(Valeurs_saisies,IF(colonneA&lt;&gt;"",DATE(YEAR($D$9),MONTH($D$9)+(colonneA)*12/nombre_versements_an,DAY($D$9)),""),"")</f>
        <v/>
      </c>
      <c r="D152" s="264" t="str">
        <f>IF(Valeurs_saisies,IF(colonneA&lt;&gt;"",H151,""),"")</f>
        <v/>
      </c>
      <c r="E152" s="264" t="str">
        <f t="shared" si="4"/>
        <v/>
      </c>
      <c r="F152" s="264" t="str">
        <f>IF(Valeurs_saisies,IF(colonneA&lt;&gt;"",mensualite-G152,""),"")</f>
        <v/>
      </c>
      <c r="G152" s="264" t="str">
        <f>IF(Valeurs_saisies,IF(colonneA&lt;&gt;"",capital_restant_du*(taux_interet_annueld/nombre_versements_an),""),"")</f>
        <v/>
      </c>
      <c r="H152" s="264" t="str">
        <f>IF(Valeurs_saisies,IF(colonneA&lt;&gt;"",D152-F152,""),"")</f>
        <v/>
      </c>
      <c r="L152" s="259">
        <f t="shared" si="3"/>
        <v>11</v>
      </c>
    </row>
    <row r="153" spans="2:12" s="259" customFormat="1" ht="14.25" customHeight="1" x14ac:dyDescent="0.2">
      <c r="B153" s="262" t="str">
        <f>IF(Valeurs_saisies,IF(duree_du_pret&gt;L153,B152+1,""),"")</f>
        <v/>
      </c>
      <c r="C153" s="263" t="str">
        <f>IF(Valeurs_saisies,IF(colonneA&lt;&gt;"",DATE(YEAR($D$9),MONTH($D$9)+(colonneA)*12/nombre_versements_an,DAY($D$9)),""),"")</f>
        <v/>
      </c>
      <c r="D153" s="264" t="str">
        <f>IF(Valeurs_saisies,IF(colonneA&lt;&gt;"",H152,""),"")</f>
        <v/>
      </c>
      <c r="E153" s="264" t="str">
        <f t="shared" si="4"/>
        <v/>
      </c>
      <c r="F153" s="264" t="str">
        <f>IF(Valeurs_saisies,IF(colonneA&lt;&gt;"",mensualite-G153,""),"")</f>
        <v/>
      </c>
      <c r="G153" s="264" t="str">
        <f>IF(Valeurs_saisies,IF(colonneA&lt;&gt;"",capital_restant_du*(taux_interet_annueld/nombre_versements_an),""),"")</f>
        <v/>
      </c>
      <c r="H153" s="264" t="str">
        <f>IF(Valeurs_saisies,IF(colonneA&lt;&gt;"",D153-F153,""),"")</f>
        <v/>
      </c>
      <c r="L153" s="259">
        <f t="shared" ref="L153:L216" si="5">L141+1</f>
        <v>11</v>
      </c>
    </row>
    <row r="154" spans="2:12" s="259" customFormat="1" ht="14.25" customHeight="1" x14ac:dyDescent="0.2">
      <c r="B154" s="262" t="str">
        <f>IF(Valeurs_saisies,IF(duree_du_pret&gt;L154,B153+1,""),"")</f>
        <v/>
      </c>
      <c r="C154" s="263" t="str">
        <f>IF(Valeurs_saisies,IF(colonneA&lt;&gt;"",DATE(YEAR($D$9),MONTH($D$9)+(colonneA)*12/nombre_versements_an,DAY($D$9)),""),"")</f>
        <v/>
      </c>
      <c r="D154" s="264" t="str">
        <f>IF(Valeurs_saisies,IF(colonneA&lt;&gt;"",H153,""),"")</f>
        <v/>
      </c>
      <c r="E154" s="264" t="str">
        <f t="shared" si="4"/>
        <v/>
      </c>
      <c r="F154" s="264" t="str">
        <f>IF(Valeurs_saisies,IF(colonneA&lt;&gt;"",mensualite-G154,""),"")</f>
        <v/>
      </c>
      <c r="G154" s="264" t="str">
        <f>IF(Valeurs_saisies,IF(colonneA&lt;&gt;"",capital_restant_du*(taux_interet_annueld/nombre_versements_an),""),"")</f>
        <v/>
      </c>
      <c r="H154" s="264" t="str">
        <f>IF(Valeurs_saisies,IF(colonneA&lt;&gt;"",D154-F154,""),"")</f>
        <v/>
      </c>
      <c r="L154" s="259">
        <f t="shared" si="5"/>
        <v>11</v>
      </c>
    </row>
    <row r="155" spans="2:12" s="259" customFormat="1" ht="14.25" customHeight="1" x14ac:dyDescent="0.2">
      <c r="B155" s="262" t="str">
        <f>IF(Valeurs_saisies,IF(duree_du_pret&gt;L155,B154+1,""),"")</f>
        <v/>
      </c>
      <c r="C155" s="263" t="str">
        <f>IF(Valeurs_saisies,IF(colonneA&lt;&gt;"",DATE(YEAR($D$9),MONTH($D$9)+(colonneA)*12/nombre_versements_an,DAY($D$9)),""),"")</f>
        <v/>
      </c>
      <c r="D155" s="264" t="str">
        <f>IF(Valeurs_saisies,IF(colonneA&lt;&gt;"",H154,""),"")</f>
        <v/>
      </c>
      <c r="E155" s="264" t="str">
        <f t="shared" si="4"/>
        <v/>
      </c>
      <c r="F155" s="264" t="str">
        <f>IF(Valeurs_saisies,IF(colonneA&lt;&gt;"",mensualite-G155,""),"")</f>
        <v/>
      </c>
      <c r="G155" s="264" t="str">
        <f>IF(Valeurs_saisies,IF(colonneA&lt;&gt;"",capital_restant_du*(taux_interet_annueld/nombre_versements_an),""),"")</f>
        <v/>
      </c>
      <c r="H155" s="264" t="str">
        <f>IF(Valeurs_saisies,IF(colonneA&lt;&gt;"",D155-F155,""),"")</f>
        <v/>
      </c>
      <c r="L155" s="259">
        <f t="shared" si="5"/>
        <v>11</v>
      </c>
    </row>
    <row r="156" spans="2:12" s="259" customFormat="1" ht="14.25" customHeight="1" x14ac:dyDescent="0.2">
      <c r="B156" s="262" t="str">
        <f>IF(Valeurs_saisies,IF(duree_du_pret&gt;L156,B155+1,""),"")</f>
        <v/>
      </c>
      <c r="C156" s="263" t="str">
        <f>IF(Valeurs_saisies,IF(colonneA&lt;&gt;"",DATE(YEAR($D$9),MONTH($D$9)+(colonneA)*12/nombre_versements_an,DAY($D$9)),""),"")</f>
        <v/>
      </c>
      <c r="D156" s="264" t="str">
        <f>IF(Valeurs_saisies,IF(colonneA&lt;&gt;"",H155,""),"")</f>
        <v/>
      </c>
      <c r="E156" s="264" t="str">
        <f t="shared" si="4"/>
        <v/>
      </c>
      <c r="F156" s="264" t="str">
        <f>IF(Valeurs_saisies,IF(colonneA&lt;&gt;"",mensualite-G156,""),"")</f>
        <v/>
      </c>
      <c r="G156" s="264" t="str">
        <f>IF(Valeurs_saisies,IF(colonneA&lt;&gt;"",capital_restant_du*(taux_interet_annueld/nombre_versements_an),""),"")</f>
        <v/>
      </c>
      <c r="H156" s="264" t="str">
        <f>IF(Valeurs_saisies,IF(colonneA&lt;&gt;"",D156-F156,""),"")</f>
        <v/>
      </c>
      <c r="L156" s="259">
        <f t="shared" si="5"/>
        <v>12</v>
      </c>
    </row>
    <row r="157" spans="2:12" s="259" customFormat="1" ht="14.25" customHeight="1" x14ac:dyDescent="0.2">
      <c r="B157" s="262" t="str">
        <f>IF(Valeurs_saisies,IF(duree_du_pret&gt;L157,B156+1,""),"")</f>
        <v/>
      </c>
      <c r="C157" s="263" t="str">
        <f>IF(Valeurs_saisies,IF(colonneA&lt;&gt;"",DATE(YEAR($D$9),MONTH($D$9)+(colonneA)*12/nombre_versements_an,DAY($D$9)),""),"")</f>
        <v/>
      </c>
      <c r="D157" s="264" t="str">
        <f>IF(Valeurs_saisies,IF(colonneA&lt;&gt;"",H156,""),"")</f>
        <v/>
      </c>
      <c r="E157" s="264" t="str">
        <f t="shared" si="4"/>
        <v/>
      </c>
      <c r="F157" s="264" t="str">
        <f>IF(Valeurs_saisies,IF(colonneA&lt;&gt;"",mensualite-G157,""),"")</f>
        <v/>
      </c>
      <c r="G157" s="264" t="str">
        <f>IF(Valeurs_saisies,IF(colonneA&lt;&gt;"",capital_restant_du*(taux_interet_annueld/nombre_versements_an),""),"")</f>
        <v/>
      </c>
      <c r="H157" s="264" t="str">
        <f>IF(Valeurs_saisies,IF(colonneA&lt;&gt;"",D157-F157,""),"")</f>
        <v/>
      </c>
      <c r="L157" s="259">
        <f t="shared" si="5"/>
        <v>12</v>
      </c>
    </row>
    <row r="158" spans="2:12" s="259" customFormat="1" ht="14.25" customHeight="1" x14ac:dyDescent="0.2">
      <c r="B158" s="262" t="str">
        <f>IF(Valeurs_saisies,IF(duree_du_pret&gt;L158,B157+1,""),"")</f>
        <v/>
      </c>
      <c r="C158" s="263" t="str">
        <f>IF(Valeurs_saisies,IF(colonneA&lt;&gt;"",DATE(YEAR($D$9),MONTH($D$9)+(colonneA)*12/nombre_versements_an,DAY($D$9)),""),"")</f>
        <v/>
      </c>
      <c r="D158" s="264" t="str">
        <f>IF(Valeurs_saisies,IF(colonneA&lt;&gt;"",H157,""),"")</f>
        <v/>
      </c>
      <c r="E158" s="264" t="str">
        <f t="shared" si="4"/>
        <v/>
      </c>
      <c r="F158" s="264" t="str">
        <f>IF(Valeurs_saisies,IF(colonneA&lt;&gt;"",mensualite-G158,""),"")</f>
        <v/>
      </c>
      <c r="G158" s="264" t="str">
        <f>IF(Valeurs_saisies,IF(colonneA&lt;&gt;"",capital_restant_du*(taux_interet_annueld/nombre_versements_an),""),"")</f>
        <v/>
      </c>
      <c r="H158" s="264" t="str">
        <f>IF(Valeurs_saisies,IF(colonneA&lt;&gt;"",D158-F158,""),"")</f>
        <v/>
      </c>
      <c r="L158" s="259">
        <f t="shared" si="5"/>
        <v>12</v>
      </c>
    </row>
    <row r="159" spans="2:12" s="259" customFormat="1" ht="14.25" customHeight="1" x14ac:dyDescent="0.2">
      <c r="B159" s="262" t="str">
        <f>IF(Valeurs_saisies,IF(duree_du_pret&gt;L159,B158+1,""),"")</f>
        <v/>
      </c>
      <c r="C159" s="263" t="str">
        <f>IF(Valeurs_saisies,IF(colonneA&lt;&gt;"",DATE(YEAR($D$9),MONTH($D$9)+(colonneA)*12/nombre_versements_an,DAY($D$9)),""),"")</f>
        <v/>
      </c>
      <c r="D159" s="264" t="str">
        <f>IF(Valeurs_saisies,IF(colonneA&lt;&gt;"",H158,""),"")</f>
        <v/>
      </c>
      <c r="E159" s="264" t="str">
        <f t="shared" si="4"/>
        <v/>
      </c>
      <c r="F159" s="264" t="str">
        <f>IF(Valeurs_saisies,IF(colonneA&lt;&gt;"",mensualite-G159,""),"")</f>
        <v/>
      </c>
      <c r="G159" s="264" t="str">
        <f>IF(Valeurs_saisies,IF(colonneA&lt;&gt;"",capital_restant_du*(taux_interet_annueld/nombre_versements_an),""),"")</f>
        <v/>
      </c>
      <c r="H159" s="264" t="str">
        <f>IF(Valeurs_saisies,IF(colonneA&lt;&gt;"",D159-F159,""),"")</f>
        <v/>
      </c>
      <c r="L159" s="259">
        <f t="shared" si="5"/>
        <v>12</v>
      </c>
    </row>
    <row r="160" spans="2:12" s="259" customFormat="1" ht="14.25" customHeight="1" x14ac:dyDescent="0.2">
      <c r="B160" s="262" t="str">
        <f>IF(Valeurs_saisies,IF(duree_du_pret&gt;L160,B159+1,""),"")</f>
        <v/>
      </c>
      <c r="C160" s="263" t="str">
        <f>IF(Valeurs_saisies,IF(colonneA&lt;&gt;"",DATE(YEAR($D$9),MONTH($D$9)+(colonneA)*12/nombre_versements_an,DAY($D$9)),""),"")</f>
        <v/>
      </c>
      <c r="D160" s="264" t="str">
        <f>IF(Valeurs_saisies,IF(colonneA&lt;&gt;"",H159,""),"")</f>
        <v/>
      </c>
      <c r="E160" s="264" t="str">
        <f t="shared" si="4"/>
        <v/>
      </c>
      <c r="F160" s="264" t="str">
        <f>IF(Valeurs_saisies,IF(colonneA&lt;&gt;"",mensualite-G160,""),"")</f>
        <v/>
      </c>
      <c r="G160" s="264" t="str">
        <f>IF(Valeurs_saisies,IF(colonneA&lt;&gt;"",capital_restant_du*(taux_interet_annueld/nombre_versements_an),""),"")</f>
        <v/>
      </c>
      <c r="H160" s="264" t="str">
        <f>IF(Valeurs_saisies,IF(colonneA&lt;&gt;"",D160-F160,""),"")</f>
        <v/>
      </c>
      <c r="L160" s="259">
        <f t="shared" si="5"/>
        <v>12</v>
      </c>
    </row>
    <row r="161" spans="2:12" s="259" customFormat="1" ht="14.25" customHeight="1" x14ac:dyDescent="0.2">
      <c r="B161" s="262" t="str">
        <f>IF(Valeurs_saisies,IF(duree_du_pret&gt;L161,B160+1,""),"")</f>
        <v/>
      </c>
      <c r="C161" s="263" t="str">
        <f>IF(Valeurs_saisies,IF(colonneA&lt;&gt;"",DATE(YEAR($D$9),MONTH($D$9)+(colonneA)*12/nombre_versements_an,DAY($D$9)),""),"")</f>
        <v/>
      </c>
      <c r="D161" s="264" t="str">
        <f>IF(Valeurs_saisies,IF(colonneA&lt;&gt;"",H160,""),"")</f>
        <v/>
      </c>
      <c r="E161" s="264" t="str">
        <f t="shared" si="4"/>
        <v/>
      </c>
      <c r="F161" s="264" t="str">
        <f>IF(Valeurs_saisies,IF(colonneA&lt;&gt;"",mensualite-G161,""),"")</f>
        <v/>
      </c>
      <c r="G161" s="264" t="str">
        <f>IF(Valeurs_saisies,IF(colonneA&lt;&gt;"",capital_restant_du*(taux_interet_annueld/nombre_versements_an),""),"")</f>
        <v/>
      </c>
      <c r="H161" s="264" t="str">
        <f>IF(Valeurs_saisies,IF(colonneA&lt;&gt;"",D161-F161,""),"")</f>
        <v/>
      </c>
      <c r="L161" s="259">
        <f t="shared" si="5"/>
        <v>12</v>
      </c>
    </row>
    <row r="162" spans="2:12" s="259" customFormat="1" ht="14.25" customHeight="1" x14ac:dyDescent="0.2">
      <c r="B162" s="262" t="str">
        <f>IF(Valeurs_saisies,IF(duree_du_pret&gt;L162,B161+1,""),"")</f>
        <v/>
      </c>
      <c r="C162" s="263" t="str">
        <f>IF(Valeurs_saisies,IF(colonneA&lt;&gt;"",DATE(YEAR($D$9),MONTH($D$9)+(colonneA)*12/nombre_versements_an,DAY($D$9)),""),"")</f>
        <v/>
      </c>
      <c r="D162" s="264" t="str">
        <f>IF(Valeurs_saisies,IF(colonneA&lt;&gt;"",H161,""),"")</f>
        <v/>
      </c>
      <c r="E162" s="264" t="str">
        <f t="shared" si="4"/>
        <v/>
      </c>
      <c r="F162" s="264" t="str">
        <f>IF(Valeurs_saisies,IF(colonneA&lt;&gt;"",mensualite-G162,""),"")</f>
        <v/>
      </c>
      <c r="G162" s="264" t="str">
        <f>IF(Valeurs_saisies,IF(colonneA&lt;&gt;"",capital_restant_du*(taux_interet_annueld/nombre_versements_an),""),"")</f>
        <v/>
      </c>
      <c r="H162" s="264" t="str">
        <f>IF(Valeurs_saisies,IF(colonneA&lt;&gt;"",D162-F162,""),"")</f>
        <v/>
      </c>
      <c r="L162" s="259">
        <f t="shared" si="5"/>
        <v>12</v>
      </c>
    </row>
    <row r="163" spans="2:12" s="259" customFormat="1" ht="14.25" customHeight="1" x14ac:dyDescent="0.2">
      <c r="B163" s="262" t="str">
        <f>IF(Valeurs_saisies,IF(duree_du_pret&gt;L163,B162+1,""),"")</f>
        <v/>
      </c>
      <c r="C163" s="263" t="str">
        <f>IF(Valeurs_saisies,IF(colonneA&lt;&gt;"",DATE(YEAR($D$9),MONTH($D$9)+(colonneA)*12/nombre_versements_an,DAY($D$9)),""),"")</f>
        <v/>
      </c>
      <c r="D163" s="264" t="str">
        <f>IF(Valeurs_saisies,IF(colonneA&lt;&gt;"",H162,""),"")</f>
        <v/>
      </c>
      <c r="E163" s="264" t="str">
        <f t="shared" si="4"/>
        <v/>
      </c>
      <c r="F163" s="264" t="str">
        <f>IF(Valeurs_saisies,IF(colonneA&lt;&gt;"",mensualite-G163,""),"")</f>
        <v/>
      </c>
      <c r="G163" s="264" t="str">
        <f>IF(Valeurs_saisies,IF(colonneA&lt;&gt;"",capital_restant_du*(taux_interet_annueld/nombre_versements_an),""),"")</f>
        <v/>
      </c>
      <c r="H163" s="264" t="str">
        <f>IF(Valeurs_saisies,IF(colonneA&lt;&gt;"",D163-F163,""),"")</f>
        <v/>
      </c>
      <c r="L163" s="259">
        <f t="shared" si="5"/>
        <v>12</v>
      </c>
    </row>
    <row r="164" spans="2:12" s="259" customFormat="1" ht="14.25" customHeight="1" x14ac:dyDescent="0.2">
      <c r="B164" s="262" t="str">
        <f>IF(Valeurs_saisies,IF(duree_du_pret&gt;L164,B163+1,""),"")</f>
        <v/>
      </c>
      <c r="C164" s="263" t="str">
        <f>IF(Valeurs_saisies,IF(colonneA&lt;&gt;"",DATE(YEAR($D$9),MONTH($D$9)+(colonneA)*12/nombre_versements_an,DAY($D$9)),""),"")</f>
        <v/>
      </c>
      <c r="D164" s="264" t="str">
        <f>IF(Valeurs_saisies,IF(colonneA&lt;&gt;"",H163,""),"")</f>
        <v/>
      </c>
      <c r="E164" s="264" t="str">
        <f t="shared" si="4"/>
        <v/>
      </c>
      <c r="F164" s="264" t="str">
        <f>IF(Valeurs_saisies,IF(colonneA&lt;&gt;"",mensualite-G164,""),"")</f>
        <v/>
      </c>
      <c r="G164" s="264" t="str">
        <f>IF(Valeurs_saisies,IF(colonneA&lt;&gt;"",capital_restant_du*(taux_interet_annueld/nombre_versements_an),""),"")</f>
        <v/>
      </c>
      <c r="H164" s="264" t="str">
        <f>IF(Valeurs_saisies,IF(colonneA&lt;&gt;"",D164-F164,""),"")</f>
        <v/>
      </c>
      <c r="L164" s="259">
        <f t="shared" si="5"/>
        <v>12</v>
      </c>
    </row>
    <row r="165" spans="2:12" s="259" customFormat="1" ht="14.25" customHeight="1" x14ac:dyDescent="0.2">
      <c r="B165" s="262" t="str">
        <f>IF(Valeurs_saisies,IF(duree_du_pret&gt;L165,B164+1,""),"")</f>
        <v/>
      </c>
      <c r="C165" s="263" t="str">
        <f>IF(Valeurs_saisies,IF(colonneA&lt;&gt;"",DATE(YEAR($D$9),MONTH($D$9)+(colonneA)*12/nombre_versements_an,DAY($D$9)),""),"")</f>
        <v/>
      </c>
      <c r="D165" s="264" t="str">
        <f>IF(Valeurs_saisies,IF(colonneA&lt;&gt;"",H164,""),"")</f>
        <v/>
      </c>
      <c r="E165" s="264" t="str">
        <f t="shared" si="4"/>
        <v/>
      </c>
      <c r="F165" s="264" t="str">
        <f>IF(Valeurs_saisies,IF(colonneA&lt;&gt;"",mensualite-G165,""),"")</f>
        <v/>
      </c>
      <c r="G165" s="264" t="str">
        <f>IF(Valeurs_saisies,IF(colonneA&lt;&gt;"",capital_restant_du*(taux_interet_annueld/nombre_versements_an),""),"")</f>
        <v/>
      </c>
      <c r="H165" s="264" t="str">
        <f>IF(Valeurs_saisies,IF(colonneA&lt;&gt;"",D165-F165,""),"")</f>
        <v/>
      </c>
      <c r="L165" s="259">
        <f t="shared" si="5"/>
        <v>12</v>
      </c>
    </row>
    <row r="166" spans="2:12" s="259" customFormat="1" ht="14.25" customHeight="1" x14ac:dyDescent="0.2">
      <c r="B166" s="262" t="str">
        <f>IF(Valeurs_saisies,IF(duree_du_pret&gt;L166,B165+1,""),"")</f>
        <v/>
      </c>
      <c r="C166" s="263" t="str">
        <f>IF(Valeurs_saisies,IF(colonneA&lt;&gt;"",DATE(YEAR($D$9),MONTH($D$9)+(colonneA)*12/nombre_versements_an,DAY($D$9)),""),"")</f>
        <v/>
      </c>
      <c r="D166" s="264" t="str">
        <f>IF(Valeurs_saisies,IF(colonneA&lt;&gt;"",H165,""),"")</f>
        <v/>
      </c>
      <c r="E166" s="264" t="str">
        <f t="shared" si="4"/>
        <v/>
      </c>
      <c r="F166" s="264" t="str">
        <f>IF(Valeurs_saisies,IF(colonneA&lt;&gt;"",mensualite-G166,""),"")</f>
        <v/>
      </c>
      <c r="G166" s="264" t="str">
        <f>IF(Valeurs_saisies,IF(colonneA&lt;&gt;"",capital_restant_du*(taux_interet_annueld/nombre_versements_an),""),"")</f>
        <v/>
      </c>
      <c r="H166" s="264" t="str">
        <f>IF(Valeurs_saisies,IF(colonneA&lt;&gt;"",D166-F166,""),"")</f>
        <v/>
      </c>
      <c r="L166" s="259">
        <f t="shared" si="5"/>
        <v>12</v>
      </c>
    </row>
    <row r="167" spans="2:12" s="259" customFormat="1" ht="14.25" customHeight="1" x14ac:dyDescent="0.2">
      <c r="B167" s="262" t="str">
        <f>IF(Valeurs_saisies,IF(duree_du_pret&gt;L167,B166+1,""),"")</f>
        <v/>
      </c>
      <c r="C167" s="263" t="str">
        <f>IF(Valeurs_saisies,IF(colonneA&lt;&gt;"",DATE(YEAR($D$9),MONTH($D$9)+(colonneA)*12/nombre_versements_an,DAY($D$9)),""),"")</f>
        <v/>
      </c>
      <c r="D167" s="264" t="str">
        <f>IF(Valeurs_saisies,IF(colonneA&lt;&gt;"",H166,""),"")</f>
        <v/>
      </c>
      <c r="E167" s="264" t="str">
        <f t="shared" si="4"/>
        <v/>
      </c>
      <c r="F167" s="264" t="str">
        <f>IF(Valeurs_saisies,IF(colonneA&lt;&gt;"",mensualite-G167,""),"")</f>
        <v/>
      </c>
      <c r="G167" s="264" t="str">
        <f>IF(Valeurs_saisies,IF(colonneA&lt;&gt;"",capital_restant_du*(taux_interet_annueld/nombre_versements_an),""),"")</f>
        <v/>
      </c>
      <c r="H167" s="264" t="str">
        <f>IF(Valeurs_saisies,IF(colonneA&lt;&gt;"",D167-F167,""),"")</f>
        <v/>
      </c>
      <c r="L167" s="259">
        <f t="shared" si="5"/>
        <v>12</v>
      </c>
    </row>
    <row r="168" spans="2:12" s="259" customFormat="1" ht="14.25" customHeight="1" x14ac:dyDescent="0.2">
      <c r="B168" s="262" t="str">
        <f>IF(Valeurs_saisies,IF(duree_du_pret&gt;L168,B167+1,""),"")</f>
        <v/>
      </c>
      <c r="C168" s="263" t="str">
        <f>IF(Valeurs_saisies,IF(colonneA&lt;&gt;"",DATE(YEAR($D$9),MONTH($D$9)+(colonneA)*12/nombre_versements_an,DAY($D$9)),""),"")</f>
        <v/>
      </c>
      <c r="D168" s="264" t="str">
        <f>IF(Valeurs_saisies,IF(colonneA&lt;&gt;"",H167,""),"")</f>
        <v/>
      </c>
      <c r="E168" s="264" t="str">
        <f t="shared" si="4"/>
        <v/>
      </c>
      <c r="F168" s="264" t="str">
        <f>IF(Valeurs_saisies,IF(colonneA&lt;&gt;"",mensualite-G168,""),"")</f>
        <v/>
      </c>
      <c r="G168" s="264" t="str">
        <f>IF(Valeurs_saisies,IF(colonneA&lt;&gt;"",capital_restant_du*(taux_interet_annueld/nombre_versements_an),""),"")</f>
        <v/>
      </c>
      <c r="H168" s="264" t="str">
        <f>IF(Valeurs_saisies,IF(colonneA&lt;&gt;"",D168-F168,""),"")</f>
        <v/>
      </c>
      <c r="L168" s="259">
        <f t="shared" si="5"/>
        <v>13</v>
      </c>
    </row>
    <row r="169" spans="2:12" s="259" customFormat="1" ht="14.25" customHeight="1" x14ac:dyDescent="0.2">
      <c r="B169" s="262" t="str">
        <f>IF(Valeurs_saisies,IF(duree_du_pret&gt;L169,B168+1,""),"")</f>
        <v/>
      </c>
      <c r="C169" s="263" t="str">
        <f>IF(Valeurs_saisies,IF(colonneA&lt;&gt;"",DATE(YEAR($D$9),MONTH($D$9)+(colonneA)*12/nombre_versements_an,DAY($D$9)),""),"")</f>
        <v/>
      </c>
      <c r="D169" s="264" t="str">
        <f>IF(Valeurs_saisies,IF(colonneA&lt;&gt;"",H168,""),"")</f>
        <v/>
      </c>
      <c r="E169" s="264" t="str">
        <f t="shared" si="4"/>
        <v/>
      </c>
      <c r="F169" s="264" t="str">
        <f>IF(Valeurs_saisies,IF(colonneA&lt;&gt;"",mensualite-G169,""),"")</f>
        <v/>
      </c>
      <c r="G169" s="264" t="str">
        <f>IF(Valeurs_saisies,IF(colonneA&lt;&gt;"",capital_restant_du*(taux_interet_annueld/nombre_versements_an),""),"")</f>
        <v/>
      </c>
      <c r="H169" s="264" t="str">
        <f>IF(Valeurs_saisies,IF(colonneA&lt;&gt;"",D169-F169,""),"")</f>
        <v/>
      </c>
      <c r="L169" s="259">
        <f t="shared" si="5"/>
        <v>13</v>
      </c>
    </row>
    <row r="170" spans="2:12" s="259" customFormat="1" ht="14.25" customHeight="1" x14ac:dyDescent="0.2">
      <c r="B170" s="262" t="str">
        <f>IF(Valeurs_saisies,IF(duree_du_pret&gt;L170,B169+1,""),"")</f>
        <v/>
      </c>
      <c r="C170" s="263" t="str">
        <f>IF(Valeurs_saisies,IF(colonneA&lt;&gt;"",DATE(YEAR($D$9),MONTH($D$9)+(colonneA)*12/nombre_versements_an,DAY($D$9)),""),"")</f>
        <v/>
      </c>
      <c r="D170" s="264" t="str">
        <f>IF(Valeurs_saisies,IF(colonneA&lt;&gt;"",H169,""),"")</f>
        <v/>
      </c>
      <c r="E170" s="264" t="str">
        <f t="shared" si="4"/>
        <v/>
      </c>
      <c r="F170" s="264" t="str">
        <f>IF(Valeurs_saisies,IF(colonneA&lt;&gt;"",mensualite-G170,""),"")</f>
        <v/>
      </c>
      <c r="G170" s="264" t="str">
        <f>IF(Valeurs_saisies,IF(colonneA&lt;&gt;"",capital_restant_du*(taux_interet_annueld/nombre_versements_an),""),"")</f>
        <v/>
      </c>
      <c r="H170" s="264" t="str">
        <f>IF(Valeurs_saisies,IF(colonneA&lt;&gt;"",D170-F170,""),"")</f>
        <v/>
      </c>
      <c r="L170" s="259">
        <f t="shared" si="5"/>
        <v>13</v>
      </c>
    </row>
    <row r="171" spans="2:12" s="259" customFormat="1" ht="14.25" customHeight="1" x14ac:dyDescent="0.2">
      <c r="B171" s="262" t="str">
        <f>IF(Valeurs_saisies,IF(duree_du_pret&gt;L171,B170+1,""),"")</f>
        <v/>
      </c>
      <c r="C171" s="263" t="str">
        <f>IF(Valeurs_saisies,IF(colonneA&lt;&gt;"",DATE(YEAR($D$9),MONTH($D$9)+(colonneA)*12/nombre_versements_an,DAY($D$9)),""),"")</f>
        <v/>
      </c>
      <c r="D171" s="264" t="str">
        <f>IF(Valeurs_saisies,IF(colonneA&lt;&gt;"",H170,""),"")</f>
        <v/>
      </c>
      <c r="E171" s="264" t="str">
        <f t="shared" si="4"/>
        <v/>
      </c>
      <c r="F171" s="264" t="str">
        <f>IF(Valeurs_saisies,IF(colonneA&lt;&gt;"",mensualite-G171,""),"")</f>
        <v/>
      </c>
      <c r="G171" s="264" t="str">
        <f>IF(Valeurs_saisies,IF(colonneA&lt;&gt;"",capital_restant_du*(taux_interet_annueld/nombre_versements_an),""),"")</f>
        <v/>
      </c>
      <c r="H171" s="264" t="str">
        <f>IF(Valeurs_saisies,IF(colonneA&lt;&gt;"",D171-F171,""),"")</f>
        <v/>
      </c>
      <c r="L171" s="259">
        <f t="shared" si="5"/>
        <v>13</v>
      </c>
    </row>
    <row r="172" spans="2:12" s="259" customFormat="1" ht="14.25" customHeight="1" x14ac:dyDescent="0.2">
      <c r="B172" s="262" t="str">
        <f>IF(Valeurs_saisies,IF(duree_du_pret&gt;L172,B171+1,""),"")</f>
        <v/>
      </c>
      <c r="C172" s="263" t="str">
        <f>IF(Valeurs_saisies,IF(colonneA&lt;&gt;"",DATE(YEAR($D$9),MONTH($D$9)+(colonneA)*12/nombre_versements_an,DAY($D$9)),""),"")</f>
        <v/>
      </c>
      <c r="D172" s="264" t="str">
        <f>IF(Valeurs_saisies,IF(colonneA&lt;&gt;"",H171,""),"")</f>
        <v/>
      </c>
      <c r="E172" s="264" t="str">
        <f t="shared" si="4"/>
        <v/>
      </c>
      <c r="F172" s="264" t="str">
        <f>IF(Valeurs_saisies,IF(colonneA&lt;&gt;"",mensualite-G172,""),"")</f>
        <v/>
      </c>
      <c r="G172" s="264" t="str">
        <f>IF(Valeurs_saisies,IF(colonneA&lt;&gt;"",capital_restant_du*(taux_interet_annueld/nombre_versements_an),""),"")</f>
        <v/>
      </c>
      <c r="H172" s="264" t="str">
        <f>IF(Valeurs_saisies,IF(colonneA&lt;&gt;"",D172-F172,""),"")</f>
        <v/>
      </c>
      <c r="L172" s="259">
        <f t="shared" si="5"/>
        <v>13</v>
      </c>
    </row>
    <row r="173" spans="2:12" s="259" customFormat="1" ht="14.25" customHeight="1" x14ac:dyDescent="0.2">
      <c r="B173" s="262" t="str">
        <f>IF(Valeurs_saisies,IF(duree_du_pret&gt;L173,B172+1,""),"")</f>
        <v/>
      </c>
      <c r="C173" s="263" t="str">
        <f>IF(Valeurs_saisies,IF(colonneA&lt;&gt;"",DATE(YEAR($D$9),MONTH($D$9)+(colonneA)*12/nombre_versements_an,DAY($D$9)),""),"")</f>
        <v/>
      </c>
      <c r="D173" s="264" t="str">
        <f>IF(Valeurs_saisies,IF(colonneA&lt;&gt;"",H172,""),"")</f>
        <v/>
      </c>
      <c r="E173" s="264" t="str">
        <f t="shared" si="4"/>
        <v/>
      </c>
      <c r="F173" s="264" t="str">
        <f>IF(Valeurs_saisies,IF(colonneA&lt;&gt;"",mensualite-G173,""),"")</f>
        <v/>
      </c>
      <c r="G173" s="264" t="str">
        <f>IF(Valeurs_saisies,IF(colonneA&lt;&gt;"",capital_restant_du*(taux_interet_annueld/nombre_versements_an),""),"")</f>
        <v/>
      </c>
      <c r="H173" s="264" t="str">
        <f>IF(Valeurs_saisies,IF(colonneA&lt;&gt;"",D173-F173,""),"")</f>
        <v/>
      </c>
      <c r="L173" s="259">
        <f t="shared" si="5"/>
        <v>13</v>
      </c>
    </row>
    <row r="174" spans="2:12" s="259" customFormat="1" ht="14.25" customHeight="1" x14ac:dyDescent="0.2">
      <c r="B174" s="262" t="str">
        <f>IF(Valeurs_saisies,IF(duree_du_pret&gt;L174,B173+1,""),"")</f>
        <v/>
      </c>
      <c r="C174" s="263" t="str">
        <f>IF(Valeurs_saisies,IF(colonneA&lt;&gt;"",DATE(YEAR($D$9),MONTH($D$9)+(colonneA)*12/nombre_versements_an,DAY($D$9)),""),"")</f>
        <v/>
      </c>
      <c r="D174" s="264" t="str">
        <f>IF(Valeurs_saisies,IF(colonneA&lt;&gt;"",H173,""),"")</f>
        <v/>
      </c>
      <c r="E174" s="264" t="str">
        <f t="shared" si="4"/>
        <v/>
      </c>
      <c r="F174" s="264" t="str">
        <f>IF(Valeurs_saisies,IF(colonneA&lt;&gt;"",mensualite-G174,""),"")</f>
        <v/>
      </c>
      <c r="G174" s="264" t="str">
        <f>IF(Valeurs_saisies,IF(colonneA&lt;&gt;"",capital_restant_du*(taux_interet_annueld/nombre_versements_an),""),"")</f>
        <v/>
      </c>
      <c r="H174" s="264" t="str">
        <f>IF(Valeurs_saisies,IF(colonneA&lt;&gt;"",D174-F174,""),"")</f>
        <v/>
      </c>
      <c r="L174" s="259">
        <f t="shared" si="5"/>
        <v>13</v>
      </c>
    </row>
    <row r="175" spans="2:12" s="259" customFormat="1" ht="14.25" customHeight="1" x14ac:dyDescent="0.2">
      <c r="B175" s="262" t="str">
        <f>IF(Valeurs_saisies,IF(duree_du_pret&gt;L175,B174+1,""),"")</f>
        <v/>
      </c>
      <c r="C175" s="263" t="str">
        <f>IF(Valeurs_saisies,IF(colonneA&lt;&gt;"",DATE(YEAR($D$9),MONTH($D$9)+(colonneA)*12/nombre_versements_an,DAY($D$9)),""),"")</f>
        <v/>
      </c>
      <c r="D175" s="264" t="str">
        <f>IF(Valeurs_saisies,IF(colonneA&lt;&gt;"",H174,""),"")</f>
        <v/>
      </c>
      <c r="E175" s="264" t="str">
        <f t="shared" si="4"/>
        <v/>
      </c>
      <c r="F175" s="264" t="str">
        <f>IF(Valeurs_saisies,IF(colonneA&lt;&gt;"",mensualite-G175,""),"")</f>
        <v/>
      </c>
      <c r="G175" s="264" t="str">
        <f>IF(Valeurs_saisies,IF(colonneA&lt;&gt;"",capital_restant_du*(taux_interet_annueld/nombre_versements_an),""),"")</f>
        <v/>
      </c>
      <c r="H175" s="264" t="str">
        <f>IF(Valeurs_saisies,IF(colonneA&lt;&gt;"",D175-F175,""),"")</f>
        <v/>
      </c>
      <c r="L175" s="259">
        <f t="shared" si="5"/>
        <v>13</v>
      </c>
    </row>
    <row r="176" spans="2:12" s="259" customFormat="1" ht="14.25" customHeight="1" x14ac:dyDescent="0.2">
      <c r="B176" s="262" t="str">
        <f>IF(Valeurs_saisies,IF(duree_du_pret&gt;L176,B175+1,""),"")</f>
        <v/>
      </c>
      <c r="C176" s="263" t="str">
        <f>IF(Valeurs_saisies,IF(colonneA&lt;&gt;"",DATE(YEAR($D$9),MONTH($D$9)+(colonneA)*12/nombre_versements_an,DAY($D$9)),""),"")</f>
        <v/>
      </c>
      <c r="D176" s="264" t="str">
        <f>IF(Valeurs_saisies,IF(colonneA&lt;&gt;"",H175,""),"")</f>
        <v/>
      </c>
      <c r="E176" s="264" t="str">
        <f t="shared" si="4"/>
        <v/>
      </c>
      <c r="F176" s="264" t="str">
        <f>IF(Valeurs_saisies,IF(colonneA&lt;&gt;"",mensualite-G176,""),"")</f>
        <v/>
      </c>
      <c r="G176" s="264" t="str">
        <f>IF(Valeurs_saisies,IF(colonneA&lt;&gt;"",capital_restant_du*(taux_interet_annueld/nombre_versements_an),""),"")</f>
        <v/>
      </c>
      <c r="H176" s="264" t="str">
        <f>IF(Valeurs_saisies,IF(colonneA&lt;&gt;"",D176-F176,""),"")</f>
        <v/>
      </c>
      <c r="L176" s="259">
        <f t="shared" si="5"/>
        <v>13</v>
      </c>
    </row>
    <row r="177" spans="2:12" s="259" customFormat="1" ht="14.25" customHeight="1" x14ac:dyDescent="0.2">
      <c r="B177" s="262" t="str">
        <f>IF(Valeurs_saisies,IF(duree_du_pret&gt;L177,B176+1,""),"")</f>
        <v/>
      </c>
      <c r="C177" s="263" t="str">
        <f>IF(Valeurs_saisies,IF(colonneA&lt;&gt;"",DATE(YEAR($D$9),MONTH($D$9)+(colonneA)*12/nombre_versements_an,DAY($D$9)),""),"")</f>
        <v/>
      </c>
      <c r="D177" s="264" t="str">
        <f>IF(Valeurs_saisies,IF(colonneA&lt;&gt;"",H176,""),"")</f>
        <v/>
      </c>
      <c r="E177" s="264" t="str">
        <f t="shared" si="4"/>
        <v/>
      </c>
      <c r="F177" s="264" t="str">
        <f>IF(Valeurs_saisies,IF(colonneA&lt;&gt;"",mensualite-G177,""),"")</f>
        <v/>
      </c>
      <c r="G177" s="264" t="str">
        <f>IF(Valeurs_saisies,IF(colonneA&lt;&gt;"",capital_restant_du*(taux_interet_annueld/nombre_versements_an),""),"")</f>
        <v/>
      </c>
      <c r="H177" s="264" t="str">
        <f>IF(Valeurs_saisies,IF(colonneA&lt;&gt;"",D177-F177,""),"")</f>
        <v/>
      </c>
      <c r="L177" s="259">
        <f t="shared" si="5"/>
        <v>13</v>
      </c>
    </row>
    <row r="178" spans="2:12" s="259" customFormat="1" ht="14.25" customHeight="1" x14ac:dyDescent="0.2">
      <c r="B178" s="262" t="str">
        <f>IF(Valeurs_saisies,IF(duree_du_pret&gt;L178,B177+1,""),"")</f>
        <v/>
      </c>
      <c r="C178" s="263" t="str">
        <f>IF(Valeurs_saisies,IF(colonneA&lt;&gt;"",DATE(YEAR($D$9),MONTH($D$9)+(colonneA)*12/nombre_versements_an,DAY($D$9)),""),"")</f>
        <v/>
      </c>
      <c r="D178" s="264" t="str">
        <f>IF(Valeurs_saisies,IF(colonneA&lt;&gt;"",H177,""),"")</f>
        <v/>
      </c>
      <c r="E178" s="264" t="str">
        <f t="shared" si="4"/>
        <v/>
      </c>
      <c r="F178" s="264" t="str">
        <f>IF(Valeurs_saisies,IF(colonneA&lt;&gt;"",mensualite-G178,""),"")</f>
        <v/>
      </c>
      <c r="G178" s="264" t="str">
        <f>IF(Valeurs_saisies,IF(colonneA&lt;&gt;"",capital_restant_du*(taux_interet_annueld/nombre_versements_an),""),"")</f>
        <v/>
      </c>
      <c r="H178" s="264" t="str">
        <f>IF(Valeurs_saisies,IF(colonneA&lt;&gt;"",D178-F178,""),"")</f>
        <v/>
      </c>
      <c r="L178" s="259">
        <f t="shared" si="5"/>
        <v>13</v>
      </c>
    </row>
    <row r="179" spans="2:12" s="259" customFormat="1" ht="14.25" customHeight="1" x14ac:dyDescent="0.2">
      <c r="B179" s="262" t="str">
        <f>IF(Valeurs_saisies,IF(duree_du_pret&gt;L179,B178+1,""),"")</f>
        <v/>
      </c>
      <c r="C179" s="263" t="str">
        <f>IF(Valeurs_saisies,IF(colonneA&lt;&gt;"",DATE(YEAR($D$9),MONTH($D$9)+(colonneA)*12/nombre_versements_an,DAY($D$9)),""),"")</f>
        <v/>
      </c>
      <c r="D179" s="264" t="str">
        <f>IF(Valeurs_saisies,IF(colonneA&lt;&gt;"",H178,""),"")</f>
        <v/>
      </c>
      <c r="E179" s="264" t="str">
        <f t="shared" si="4"/>
        <v/>
      </c>
      <c r="F179" s="264" t="str">
        <f>IF(Valeurs_saisies,IF(colonneA&lt;&gt;"",mensualite-G179,""),"")</f>
        <v/>
      </c>
      <c r="G179" s="264" t="str">
        <f>IF(Valeurs_saisies,IF(colonneA&lt;&gt;"",capital_restant_du*(taux_interet_annueld/nombre_versements_an),""),"")</f>
        <v/>
      </c>
      <c r="H179" s="264" t="str">
        <f>IF(Valeurs_saisies,IF(colonneA&lt;&gt;"",D179-F179,""),"")</f>
        <v/>
      </c>
      <c r="L179" s="259">
        <f t="shared" si="5"/>
        <v>13</v>
      </c>
    </row>
    <row r="180" spans="2:12" s="259" customFormat="1" ht="14.25" customHeight="1" x14ac:dyDescent="0.2">
      <c r="B180" s="262" t="str">
        <f>IF(Valeurs_saisies,IF(duree_du_pret&gt;L180,B179+1,""),"")</f>
        <v/>
      </c>
      <c r="C180" s="263" t="str">
        <f>IF(Valeurs_saisies,IF(colonneA&lt;&gt;"",DATE(YEAR($D$9),MONTH($D$9)+(colonneA)*12/nombre_versements_an,DAY($D$9)),""),"")</f>
        <v/>
      </c>
      <c r="D180" s="264" t="str">
        <f>IF(Valeurs_saisies,IF(colonneA&lt;&gt;"",H179,""),"")</f>
        <v/>
      </c>
      <c r="E180" s="264" t="str">
        <f t="shared" si="4"/>
        <v/>
      </c>
      <c r="F180" s="264" t="str">
        <f>IF(Valeurs_saisies,IF(colonneA&lt;&gt;"",mensualite-G180,""),"")</f>
        <v/>
      </c>
      <c r="G180" s="264" t="str">
        <f>IF(Valeurs_saisies,IF(colonneA&lt;&gt;"",capital_restant_du*(taux_interet_annueld/nombre_versements_an),""),"")</f>
        <v/>
      </c>
      <c r="H180" s="264" t="str">
        <f>IF(Valeurs_saisies,IF(colonneA&lt;&gt;"",D180-F180,""),"")</f>
        <v/>
      </c>
      <c r="L180" s="259">
        <f t="shared" si="5"/>
        <v>14</v>
      </c>
    </row>
    <row r="181" spans="2:12" s="259" customFormat="1" ht="14.25" customHeight="1" x14ac:dyDescent="0.2">
      <c r="B181" s="262" t="str">
        <f>IF(Valeurs_saisies,IF(duree_du_pret&gt;L181,B180+1,""),"")</f>
        <v/>
      </c>
      <c r="C181" s="263" t="str">
        <f>IF(Valeurs_saisies,IF(colonneA&lt;&gt;"",DATE(YEAR($D$9),MONTH($D$9)+(colonneA)*12/nombre_versements_an,DAY($D$9)),""),"")</f>
        <v/>
      </c>
      <c r="D181" s="264" t="str">
        <f>IF(Valeurs_saisies,IF(colonneA&lt;&gt;"",H180,""),"")</f>
        <v/>
      </c>
      <c r="E181" s="264" t="str">
        <f t="shared" si="4"/>
        <v/>
      </c>
      <c r="F181" s="264" t="str">
        <f>IF(Valeurs_saisies,IF(colonneA&lt;&gt;"",mensualite-G181,""),"")</f>
        <v/>
      </c>
      <c r="G181" s="264" t="str">
        <f>IF(Valeurs_saisies,IF(colonneA&lt;&gt;"",capital_restant_du*(taux_interet_annueld/nombre_versements_an),""),"")</f>
        <v/>
      </c>
      <c r="H181" s="264" t="str">
        <f>IF(Valeurs_saisies,IF(colonneA&lt;&gt;"",D181-F181,""),"")</f>
        <v/>
      </c>
      <c r="L181" s="259">
        <f t="shared" si="5"/>
        <v>14</v>
      </c>
    </row>
    <row r="182" spans="2:12" s="259" customFormat="1" ht="14.25" customHeight="1" x14ac:dyDescent="0.2">
      <c r="B182" s="262" t="str">
        <f>IF(Valeurs_saisies,IF(duree_du_pret&gt;L182,B181+1,""),"")</f>
        <v/>
      </c>
      <c r="C182" s="263" t="str">
        <f>IF(Valeurs_saisies,IF(colonneA&lt;&gt;"",DATE(YEAR($D$9),MONTH($D$9)+(colonneA)*12/nombre_versements_an,DAY($D$9)),""),"")</f>
        <v/>
      </c>
      <c r="D182" s="264" t="str">
        <f>IF(Valeurs_saisies,IF(colonneA&lt;&gt;"",H181,""),"")</f>
        <v/>
      </c>
      <c r="E182" s="264" t="str">
        <f t="shared" si="4"/>
        <v/>
      </c>
      <c r="F182" s="264" t="str">
        <f>IF(Valeurs_saisies,IF(colonneA&lt;&gt;"",mensualite-G182,""),"")</f>
        <v/>
      </c>
      <c r="G182" s="264" t="str">
        <f>IF(Valeurs_saisies,IF(colonneA&lt;&gt;"",capital_restant_du*(taux_interet_annueld/nombre_versements_an),""),"")</f>
        <v/>
      </c>
      <c r="H182" s="264" t="str">
        <f>IF(Valeurs_saisies,IF(colonneA&lt;&gt;"",D182-F182,""),"")</f>
        <v/>
      </c>
      <c r="L182" s="259">
        <f t="shared" si="5"/>
        <v>14</v>
      </c>
    </row>
    <row r="183" spans="2:12" s="259" customFormat="1" ht="14.25" customHeight="1" x14ac:dyDescent="0.2">
      <c r="B183" s="262" t="str">
        <f>IF(Valeurs_saisies,IF(duree_du_pret&gt;L183,B182+1,""),"")</f>
        <v/>
      </c>
      <c r="C183" s="263" t="str">
        <f>IF(Valeurs_saisies,IF(colonneA&lt;&gt;"",DATE(YEAR($D$9),MONTH($D$9)+(colonneA)*12/nombre_versements_an,DAY($D$9)),""),"")</f>
        <v/>
      </c>
      <c r="D183" s="264" t="str">
        <f>IF(Valeurs_saisies,IF(colonneA&lt;&gt;"",H182,""),"")</f>
        <v/>
      </c>
      <c r="E183" s="264" t="str">
        <f t="shared" si="4"/>
        <v/>
      </c>
      <c r="F183" s="264" t="str">
        <f>IF(Valeurs_saisies,IF(colonneA&lt;&gt;"",mensualite-G183,""),"")</f>
        <v/>
      </c>
      <c r="G183" s="264" t="str">
        <f>IF(Valeurs_saisies,IF(colonneA&lt;&gt;"",capital_restant_du*(taux_interet_annueld/nombre_versements_an),""),"")</f>
        <v/>
      </c>
      <c r="H183" s="264" t="str">
        <f>IF(Valeurs_saisies,IF(colonneA&lt;&gt;"",D183-F183,""),"")</f>
        <v/>
      </c>
      <c r="L183" s="259">
        <f t="shared" si="5"/>
        <v>14</v>
      </c>
    </row>
    <row r="184" spans="2:12" s="259" customFormat="1" ht="14.25" customHeight="1" x14ac:dyDescent="0.2">
      <c r="B184" s="262" t="str">
        <f>IF(Valeurs_saisies,IF(duree_du_pret&gt;L184,B183+1,""),"")</f>
        <v/>
      </c>
      <c r="C184" s="263" t="str">
        <f>IF(Valeurs_saisies,IF(colonneA&lt;&gt;"",DATE(YEAR($D$9),MONTH($D$9)+(colonneA)*12/nombre_versements_an,DAY($D$9)),""),"")</f>
        <v/>
      </c>
      <c r="D184" s="264" t="str">
        <f>IF(Valeurs_saisies,IF(colonneA&lt;&gt;"",H183,""),"")</f>
        <v/>
      </c>
      <c r="E184" s="264" t="str">
        <f t="shared" si="4"/>
        <v/>
      </c>
      <c r="F184" s="264" t="str">
        <f>IF(Valeurs_saisies,IF(colonneA&lt;&gt;"",mensualite-G184,""),"")</f>
        <v/>
      </c>
      <c r="G184" s="264" t="str">
        <f>IF(Valeurs_saisies,IF(colonneA&lt;&gt;"",capital_restant_du*(taux_interet_annueld/nombre_versements_an),""),"")</f>
        <v/>
      </c>
      <c r="H184" s="264" t="str">
        <f>IF(Valeurs_saisies,IF(colonneA&lt;&gt;"",D184-F184,""),"")</f>
        <v/>
      </c>
      <c r="L184" s="259">
        <f t="shared" si="5"/>
        <v>14</v>
      </c>
    </row>
    <row r="185" spans="2:12" s="259" customFormat="1" ht="14.25" customHeight="1" x14ac:dyDescent="0.2">
      <c r="B185" s="262" t="str">
        <f>IF(Valeurs_saisies,IF(duree_du_pret&gt;L185,B184+1,""),"")</f>
        <v/>
      </c>
      <c r="C185" s="263" t="str">
        <f>IF(Valeurs_saisies,IF(colonneA&lt;&gt;"",DATE(YEAR($D$9),MONTH($D$9)+(colonneA)*12/nombre_versements_an,DAY($D$9)),""),"")</f>
        <v/>
      </c>
      <c r="D185" s="264" t="str">
        <f>IF(Valeurs_saisies,IF(colonneA&lt;&gt;"",H184,""),"")</f>
        <v/>
      </c>
      <c r="E185" s="264" t="str">
        <f t="shared" si="4"/>
        <v/>
      </c>
      <c r="F185" s="264" t="str">
        <f>IF(Valeurs_saisies,IF(colonneA&lt;&gt;"",mensualite-G185,""),"")</f>
        <v/>
      </c>
      <c r="G185" s="264" t="str">
        <f>IF(Valeurs_saisies,IF(colonneA&lt;&gt;"",capital_restant_du*(taux_interet_annueld/nombre_versements_an),""),"")</f>
        <v/>
      </c>
      <c r="H185" s="264" t="str">
        <f>IF(Valeurs_saisies,IF(colonneA&lt;&gt;"",D185-F185,""),"")</f>
        <v/>
      </c>
      <c r="L185" s="259">
        <f t="shared" si="5"/>
        <v>14</v>
      </c>
    </row>
    <row r="186" spans="2:12" s="259" customFormat="1" ht="14.25" customHeight="1" x14ac:dyDescent="0.2">
      <c r="B186" s="262" t="str">
        <f>IF(Valeurs_saisies,IF(duree_du_pret&gt;L186,B185+1,""),"")</f>
        <v/>
      </c>
      <c r="C186" s="263" t="str">
        <f>IF(Valeurs_saisies,IF(colonneA&lt;&gt;"",DATE(YEAR($D$9),MONTH($D$9)+(colonneA)*12/nombre_versements_an,DAY($D$9)),""),"")</f>
        <v/>
      </c>
      <c r="D186" s="264" t="str">
        <f>IF(Valeurs_saisies,IF(colonneA&lt;&gt;"",H185,""),"")</f>
        <v/>
      </c>
      <c r="E186" s="264" t="str">
        <f t="shared" si="4"/>
        <v/>
      </c>
      <c r="F186" s="264" t="str">
        <f>IF(Valeurs_saisies,IF(colonneA&lt;&gt;"",mensualite-G186,""),"")</f>
        <v/>
      </c>
      <c r="G186" s="264" t="str">
        <f>IF(Valeurs_saisies,IF(colonneA&lt;&gt;"",capital_restant_du*(taux_interet_annueld/nombre_versements_an),""),"")</f>
        <v/>
      </c>
      <c r="H186" s="264" t="str">
        <f>IF(Valeurs_saisies,IF(colonneA&lt;&gt;"",D186-F186,""),"")</f>
        <v/>
      </c>
      <c r="L186" s="259">
        <f t="shared" si="5"/>
        <v>14</v>
      </c>
    </row>
    <row r="187" spans="2:12" s="259" customFormat="1" ht="14.25" customHeight="1" x14ac:dyDescent="0.2">
      <c r="B187" s="262" t="str">
        <f>IF(Valeurs_saisies,IF(duree_du_pret&gt;L187,B186+1,""),"")</f>
        <v/>
      </c>
      <c r="C187" s="263" t="str">
        <f>IF(Valeurs_saisies,IF(colonneA&lt;&gt;"",DATE(YEAR($D$9),MONTH($D$9)+(colonneA)*12/nombre_versements_an,DAY($D$9)),""),"")</f>
        <v/>
      </c>
      <c r="D187" s="264" t="str">
        <f>IF(Valeurs_saisies,IF(colonneA&lt;&gt;"",H186,""),"")</f>
        <v/>
      </c>
      <c r="E187" s="264" t="str">
        <f t="shared" si="4"/>
        <v/>
      </c>
      <c r="F187" s="264" t="str">
        <f>IF(Valeurs_saisies,IF(colonneA&lt;&gt;"",mensualite-G187,""),"")</f>
        <v/>
      </c>
      <c r="G187" s="264" t="str">
        <f>IF(Valeurs_saisies,IF(colonneA&lt;&gt;"",capital_restant_du*(taux_interet_annueld/nombre_versements_an),""),"")</f>
        <v/>
      </c>
      <c r="H187" s="264" t="str">
        <f>IF(Valeurs_saisies,IF(colonneA&lt;&gt;"",D187-F187,""),"")</f>
        <v/>
      </c>
      <c r="L187" s="259">
        <f t="shared" si="5"/>
        <v>14</v>
      </c>
    </row>
    <row r="188" spans="2:12" s="259" customFormat="1" ht="14.25" customHeight="1" x14ac:dyDescent="0.2">
      <c r="B188" s="262" t="str">
        <f>IF(Valeurs_saisies,IF(duree_du_pret&gt;L188,B187+1,""),"")</f>
        <v/>
      </c>
      <c r="C188" s="263" t="str">
        <f>IF(Valeurs_saisies,IF(colonneA&lt;&gt;"",DATE(YEAR($D$9),MONTH($D$9)+(colonneA)*12/nombre_versements_an,DAY($D$9)),""),"")</f>
        <v/>
      </c>
      <c r="D188" s="264" t="str">
        <f>IF(Valeurs_saisies,IF(colonneA&lt;&gt;"",H187,""),"")</f>
        <v/>
      </c>
      <c r="E188" s="264" t="str">
        <f t="shared" si="4"/>
        <v/>
      </c>
      <c r="F188" s="264" t="str">
        <f>IF(Valeurs_saisies,IF(colonneA&lt;&gt;"",mensualite-G188,""),"")</f>
        <v/>
      </c>
      <c r="G188" s="264" t="str">
        <f>IF(Valeurs_saisies,IF(colonneA&lt;&gt;"",capital_restant_du*(taux_interet_annueld/nombre_versements_an),""),"")</f>
        <v/>
      </c>
      <c r="H188" s="264" t="str">
        <f>IF(Valeurs_saisies,IF(colonneA&lt;&gt;"",D188-F188,""),"")</f>
        <v/>
      </c>
      <c r="L188" s="259">
        <f t="shared" si="5"/>
        <v>14</v>
      </c>
    </row>
    <row r="189" spans="2:12" s="259" customFormat="1" ht="14.25" customHeight="1" x14ac:dyDescent="0.2">
      <c r="B189" s="262" t="str">
        <f>IF(Valeurs_saisies,IF(duree_du_pret&gt;L189,B188+1,""),"")</f>
        <v/>
      </c>
      <c r="C189" s="263" t="str">
        <f>IF(Valeurs_saisies,IF(colonneA&lt;&gt;"",DATE(YEAR($D$9),MONTH($D$9)+(colonneA)*12/nombre_versements_an,DAY($D$9)),""),"")</f>
        <v/>
      </c>
      <c r="D189" s="264" t="str">
        <f>IF(Valeurs_saisies,IF(colonneA&lt;&gt;"",H188,""),"")</f>
        <v/>
      </c>
      <c r="E189" s="264" t="str">
        <f t="shared" si="4"/>
        <v/>
      </c>
      <c r="F189" s="264" t="str">
        <f>IF(Valeurs_saisies,IF(colonneA&lt;&gt;"",mensualite-G189,""),"")</f>
        <v/>
      </c>
      <c r="G189" s="264" t="str">
        <f>IF(Valeurs_saisies,IF(colonneA&lt;&gt;"",capital_restant_du*(taux_interet_annueld/nombre_versements_an),""),"")</f>
        <v/>
      </c>
      <c r="H189" s="264" t="str">
        <f>IF(Valeurs_saisies,IF(colonneA&lt;&gt;"",D189-F189,""),"")</f>
        <v/>
      </c>
      <c r="L189" s="259">
        <f t="shared" si="5"/>
        <v>14</v>
      </c>
    </row>
    <row r="190" spans="2:12" s="259" customFormat="1" ht="14.25" customHeight="1" x14ac:dyDescent="0.2">
      <c r="B190" s="262" t="str">
        <f>IF(Valeurs_saisies,IF(duree_du_pret&gt;L190,B189+1,""),"")</f>
        <v/>
      </c>
      <c r="C190" s="263" t="str">
        <f>IF(Valeurs_saisies,IF(colonneA&lt;&gt;"",DATE(YEAR($D$9),MONTH($D$9)+(colonneA)*12/nombre_versements_an,DAY($D$9)),""),"")</f>
        <v/>
      </c>
      <c r="D190" s="264" t="str">
        <f>IF(Valeurs_saisies,IF(colonneA&lt;&gt;"",H189,""),"")</f>
        <v/>
      </c>
      <c r="E190" s="264" t="str">
        <f t="shared" si="4"/>
        <v/>
      </c>
      <c r="F190" s="264" t="str">
        <f>IF(Valeurs_saisies,IF(colonneA&lt;&gt;"",mensualite-G190,""),"")</f>
        <v/>
      </c>
      <c r="G190" s="264" t="str">
        <f>IF(Valeurs_saisies,IF(colonneA&lt;&gt;"",capital_restant_du*(taux_interet_annueld/nombre_versements_an),""),"")</f>
        <v/>
      </c>
      <c r="H190" s="264" t="str">
        <f>IF(Valeurs_saisies,IF(colonneA&lt;&gt;"",D190-F190,""),"")</f>
        <v/>
      </c>
      <c r="L190" s="259">
        <f t="shared" si="5"/>
        <v>14</v>
      </c>
    </row>
    <row r="191" spans="2:12" s="259" customFormat="1" ht="14.25" customHeight="1" x14ac:dyDescent="0.2">
      <c r="B191" s="262" t="str">
        <f>IF(Valeurs_saisies,IF(duree_du_pret&gt;L191,B190+1,""),"")</f>
        <v/>
      </c>
      <c r="C191" s="263" t="str">
        <f>IF(Valeurs_saisies,IF(colonneA&lt;&gt;"",DATE(YEAR($D$9),MONTH($D$9)+(colonneA)*12/nombre_versements_an,DAY($D$9)),""),"")</f>
        <v/>
      </c>
      <c r="D191" s="264" t="str">
        <f>IF(Valeurs_saisies,IF(colonneA&lt;&gt;"",H190,""),"")</f>
        <v/>
      </c>
      <c r="E191" s="264" t="str">
        <f t="shared" si="4"/>
        <v/>
      </c>
      <c r="F191" s="264" t="str">
        <f>IF(Valeurs_saisies,IF(colonneA&lt;&gt;"",mensualite-G191,""),"")</f>
        <v/>
      </c>
      <c r="G191" s="264" t="str">
        <f>IF(Valeurs_saisies,IF(colonneA&lt;&gt;"",capital_restant_du*(taux_interet_annueld/nombre_versements_an),""),"")</f>
        <v/>
      </c>
      <c r="H191" s="264" t="str">
        <f>IF(Valeurs_saisies,IF(colonneA&lt;&gt;"",D191-F191,""),"")</f>
        <v/>
      </c>
      <c r="L191" s="259">
        <f t="shared" si="5"/>
        <v>14</v>
      </c>
    </row>
    <row r="192" spans="2:12" s="259" customFormat="1" ht="14.25" customHeight="1" x14ac:dyDescent="0.2">
      <c r="B192" s="262" t="str">
        <f>IF(Valeurs_saisies,IF(duree_du_pret&gt;L192,B191+1,""),"")</f>
        <v/>
      </c>
      <c r="C192" s="263" t="str">
        <f>IF(Valeurs_saisies,IF(colonneA&lt;&gt;"",DATE(YEAR($D$9),MONTH($D$9)+(colonneA)*12/nombre_versements_an,DAY($D$9)),""),"")</f>
        <v/>
      </c>
      <c r="D192" s="264" t="str">
        <f>IF(Valeurs_saisies,IF(colonneA&lt;&gt;"",H191,""),"")</f>
        <v/>
      </c>
      <c r="E192" s="264" t="str">
        <f t="shared" si="4"/>
        <v/>
      </c>
      <c r="F192" s="264" t="str">
        <f>IF(Valeurs_saisies,IF(colonneA&lt;&gt;"",mensualite-G192,""),"")</f>
        <v/>
      </c>
      <c r="G192" s="264" t="str">
        <f>IF(Valeurs_saisies,IF(colonneA&lt;&gt;"",capital_restant_du*(taux_interet_annueld/nombre_versements_an),""),"")</f>
        <v/>
      </c>
      <c r="H192" s="264" t="str">
        <f>IF(Valeurs_saisies,IF(colonneA&lt;&gt;"",D192-F192,""),"")</f>
        <v/>
      </c>
      <c r="L192" s="259">
        <f t="shared" si="5"/>
        <v>15</v>
      </c>
    </row>
    <row r="193" spans="2:12" s="259" customFormat="1" ht="14.25" customHeight="1" x14ac:dyDescent="0.2">
      <c r="B193" s="262" t="str">
        <f>IF(Valeurs_saisies,IF(duree_du_pret&gt;L193,B192+1,""),"")</f>
        <v/>
      </c>
      <c r="C193" s="263" t="str">
        <f>IF(Valeurs_saisies,IF(colonneA&lt;&gt;"",DATE(YEAR($D$9),MONTH($D$9)+(colonneA)*12/nombre_versements_an,DAY($D$9)),""),"")</f>
        <v/>
      </c>
      <c r="D193" s="264" t="str">
        <f>IF(Valeurs_saisies,IF(colonneA&lt;&gt;"",H192,""),"")</f>
        <v/>
      </c>
      <c r="E193" s="264" t="str">
        <f t="shared" si="4"/>
        <v/>
      </c>
      <c r="F193" s="264" t="str">
        <f>IF(Valeurs_saisies,IF(colonneA&lt;&gt;"",mensualite-G193,""),"")</f>
        <v/>
      </c>
      <c r="G193" s="264" t="str">
        <f>IF(Valeurs_saisies,IF(colonneA&lt;&gt;"",capital_restant_du*(taux_interet_annueld/nombre_versements_an),""),"")</f>
        <v/>
      </c>
      <c r="H193" s="264" t="str">
        <f>IF(Valeurs_saisies,IF(colonneA&lt;&gt;"",D193-F193,""),"")</f>
        <v/>
      </c>
      <c r="L193" s="259">
        <f t="shared" si="5"/>
        <v>15</v>
      </c>
    </row>
    <row r="194" spans="2:12" s="259" customFormat="1" ht="14.25" customHeight="1" x14ac:dyDescent="0.2">
      <c r="B194" s="262" t="str">
        <f>IF(Valeurs_saisies,IF(duree_du_pret&gt;L194,B193+1,""),"")</f>
        <v/>
      </c>
      <c r="C194" s="263" t="str">
        <f>IF(Valeurs_saisies,IF(colonneA&lt;&gt;"",DATE(YEAR($D$9),MONTH($D$9)+(colonneA)*12/nombre_versements_an,DAY($D$9)),""),"")</f>
        <v/>
      </c>
      <c r="D194" s="264" t="str">
        <f>IF(Valeurs_saisies,IF(colonneA&lt;&gt;"",H193,""),"")</f>
        <v/>
      </c>
      <c r="E194" s="264" t="str">
        <f t="shared" si="4"/>
        <v/>
      </c>
      <c r="F194" s="264" t="str">
        <f>IF(Valeurs_saisies,IF(colonneA&lt;&gt;"",mensualite-G194,""),"")</f>
        <v/>
      </c>
      <c r="G194" s="264" t="str">
        <f>IF(Valeurs_saisies,IF(colonneA&lt;&gt;"",capital_restant_du*(taux_interet_annueld/nombre_versements_an),""),"")</f>
        <v/>
      </c>
      <c r="H194" s="264" t="str">
        <f>IF(Valeurs_saisies,IF(colonneA&lt;&gt;"",D194-F194,""),"")</f>
        <v/>
      </c>
      <c r="L194" s="259">
        <f t="shared" si="5"/>
        <v>15</v>
      </c>
    </row>
    <row r="195" spans="2:12" s="259" customFormat="1" ht="14.25" customHeight="1" x14ac:dyDescent="0.2">
      <c r="B195" s="262" t="str">
        <f>IF(Valeurs_saisies,IF(duree_du_pret&gt;L195,B194+1,""),"")</f>
        <v/>
      </c>
      <c r="C195" s="263" t="str">
        <f>IF(Valeurs_saisies,IF(colonneA&lt;&gt;"",DATE(YEAR($D$9),MONTH($D$9)+(colonneA)*12/nombre_versements_an,DAY($D$9)),""),"")</f>
        <v/>
      </c>
      <c r="D195" s="264" t="str">
        <f>IF(Valeurs_saisies,IF(colonneA&lt;&gt;"",H194,""),"")</f>
        <v/>
      </c>
      <c r="E195" s="264" t="str">
        <f t="shared" si="4"/>
        <v/>
      </c>
      <c r="F195" s="264" t="str">
        <f>IF(Valeurs_saisies,IF(colonneA&lt;&gt;"",mensualite-G195,""),"")</f>
        <v/>
      </c>
      <c r="G195" s="264" t="str">
        <f>IF(Valeurs_saisies,IF(colonneA&lt;&gt;"",capital_restant_du*(taux_interet_annueld/nombre_versements_an),""),"")</f>
        <v/>
      </c>
      <c r="H195" s="264" t="str">
        <f>IF(Valeurs_saisies,IF(colonneA&lt;&gt;"",D195-F195,""),"")</f>
        <v/>
      </c>
      <c r="L195" s="259">
        <f t="shared" si="5"/>
        <v>15</v>
      </c>
    </row>
    <row r="196" spans="2:12" s="259" customFormat="1" ht="14.25" customHeight="1" x14ac:dyDescent="0.2">
      <c r="B196" s="262" t="str">
        <f>IF(Valeurs_saisies,IF(duree_du_pret&gt;L196,B195+1,""),"")</f>
        <v/>
      </c>
      <c r="C196" s="263" t="str">
        <f>IF(Valeurs_saisies,IF(colonneA&lt;&gt;"",DATE(YEAR($D$9),MONTH($D$9)+(colonneA)*12/nombre_versements_an,DAY($D$9)),""),"")</f>
        <v/>
      </c>
      <c r="D196" s="264" t="str">
        <f>IF(Valeurs_saisies,IF(colonneA&lt;&gt;"",H195,""),"")</f>
        <v/>
      </c>
      <c r="E196" s="264" t="str">
        <f t="shared" si="4"/>
        <v/>
      </c>
      <c r="F196" s="264" t="str">
        <f>IF(Valeurs_saisies,IF(colonneA&lt;&gt;"",mensualite-G196,""),"")</f>
        <v/>
      </c>
      <c r="G196" s="264" t="str">
        <f>IF(Valeurs_saisies,IF(colonneA&lt;&gt;"",capital_restant_du*(taux_interet_annueld/nombre_versements_an),""),"")</f>
        <v/>
      </c>
      <c r="H196" s="264" t="str">
        <f>IF(Valeurs_saisies,IF(colonneA&lt;&gt;"",D196-F196,""),"")</f>
        <v/>
      </c>
      <c r="L196" s="259">
        <f t="shared" si="5"/>
        <v>15</v>
      </c>
    </row>
    <row r="197" spans="2:12" s="259" customFormat="1" ht="14.25" customHeight="1" x14ac:dyDescent="0.2">
      <c r="B197" s="262" t="str">
        <f>IF(Valeurs_saisies,IF(duree_du_pret&gt;L197,B196+1,""),"")</f>
        <v/>
      </c>
      <c r="C197" s="263" t="str">
        <f>IF(Valeurs_saisies,IF(colonneA&lt;&gt;"",DATE(YEAR($D$9),MONTH($D$9)+(colonneA)*12/nombre_versements_an,DAY($D$9)),""),"")</f>
        <v/>
      </c>
      <c r="D197" s="264" t="str">
        <f>IF(Valeurs_saisies,IF(colonneA&lt;&gt;"",H196,""),"")</f>
        <v/>
      </c>
      <c r="E197" s="264" t="str">
        <f t="shared" si="4"/>
        <v/>
      </c>
      <c r="F197" s="264" t="str">
        <f>IF(Valeurs_saisies,IF(colonneA&lt;&gt;"",mensualite-G197,""),"")</f>
        <v/>
      </c>
      <c r="G197" s="264" t="str">
        <f>IF(Valeurs_saisies,IF(colonneA&lt;&gt;"",capital_restant_du*(taux_interet_annueld/nombre_versements_an),""),"")</f>
        <v/>
      </c>
      <c r="H197" s="264" t="str">
        <f>IF(Valeurs_saisies,IF(colonneA&lt;&gt;"",D197-F197,""),"")</f>
        <v/>
      </c>
      <c r="L197" s="259">
        <f t="shared" si="5"/>
        <v>15</v>
      </c>
    </row>
    <row r="198" spans="2:12" s="259" customFormat="1" ht="14.25" customHeight="1" x14ac:dyDescent="0.2">
      <c r="B198" s="262" t="str">
        <f>IF(Valeurs_saisies,IF(duree_du_pret&gt;L198,B197+1,""),"")</f>
        <v/>
      </c>
      <c r="C198" s="263" t="str">
        <f>IF(Valeurs_saisies,IF(colonneA&lt;&gt;"",DATE(YEAR($D$9),MONTH($D$9)+(colonneA)*12/nombre_versements_an,DAY($D$9)),""),"")</f>
        <v/>
      </c>
      <c r="D198" s="264" t="str">
        <f>IF(Valeurs_saisies,IF(colonneA&lt;&gt;"",H197,""),"")</f>
        <v/>
      </c>
      <c r="E198" s="264" t="str">
        <f t="shared" si="4"/>
        <v/>
      </c>
      <c r="F198" s="264" t="str">
        <f>IF(Valeurs_saisies,IF(colonneA&lt;&gt;"",mensualite-G198,""),"")</f>
        <v/>
      </c>
      <c r="G198" s="264" t="str">
        <f>IF(Valeurs_saisies,IF(colonneA&lt;&gt;"",capital_restant_du*(taux_interet_annueld/nombre_versements_an),""),"")</f>
        <v/>
      </c>
      <c r="H198" s="264" t="str">
        <f>IF(Valeurs_saisies,IF(colonneA&lt;&gt;"",D198-F198,""),"")</f>
        <v/>
      </c>
      <c r="L198" s="259">
        <f t="shared" si="5"/>
        <v>15</v>
      </c>
    </row>
    <row r="199" spans="2:12" s="259" customFormat="1" ht="14.25" customHeight="1" x14ac:dyDescent="0.2">
      <c r="B199" s="262" t="str">
        <f>IF(Valeurs_saisies,IF(duree_du_pret&gt;L199,B198+1,""),"")</f>
        <v/>
      </c>
      <c r="C199" s="263" t="str">
        <f>IF(Valeurs_saisies,IF(colonneA&lt;&gt;"",DATE(YEAR($D$9),MONTH($D$9)+(colonneA)*12/nombre_versements_an,DAY($D$9)),""),"")</f>
        <v/>
      </c>
      <c r="D199" s="264" t="str">
        <f>IF(Valeurs_saisies,IF(colonneA&lt;&gt;"",H198,""),"")</f>
        <v/>
      </c>
      <c r="E199" s="264" t="str">
        <f t="shared" si="4"/>
        <v/>
      </c>
      <c r="F199" s="264" t="str">
        <f>IF(Valeurs_saisies,IF(colonneA&lt;&gt;"",mensualite-G199,""),"")</f>
        <v/>
      </c>
      <c r="G199" s="264" t="str">
        <f>IF(Valeurs_saisies,IF(colonneA&lt;&gt;"",capital_restant_du*(taux_interet_annueld/nombre_versements_an),""),"")</f>
        <v/>
      </c>
      <c r="H199" s="264" t="str">
        <f>IF(Valeurs_saisies,IF(colonneA&lt;&gt;"",D199-F199,""),"")</f>
        <v/>
      </c>
      <c r="L199" s="259">
        <f t="shared" si="5"/>
        <v>15</v>
      </c>
    </row>
    <row r="200" spans="2:12" s="259" customFormat="1" ht="14.25" customHeight="1" x14ac:dyDescent="0.2">
      <c r="B200" s="262" t="str">
        <f>IF(Valeurs_saisies,IF(duree_du_pret&gt;L200,B199+1,""),"")</f>
        <v/>
      </c>
      <c r="C200" s="263" t="str">
        <f>IF(Valeurs_saisies,IF(colonneA&lt;&gt;"",DATE(YEAR($D$9),MONTH($D$9)+(colonneA)*12/nombre_versements_an,DAY($D$9)),""),"")</f>
        <v/>
      </c>
      <c r="D200" s="264" t="str">
        <f>IF(Valeurs_saisies,IF(colonneA&lt;&gt;"",H199,""),"")</f>
        <v/>
      </c>
      <c r="E200" s="264" t="str">
        <f t="shared" si="4"/>
        <v/>
      </c>
      <c r="F200" s="264" t="str">
        <f>IF(Valeurs_saisies,IF(colonneA&lt;&gt;"",mensualite-G200,""),"")</f>
        <v/>
      </c>
      <c r="G200" s="264" t="str">
        <f>IF(Valeurs_saisies,IF(colonneA&lt;&gt;"",capital_restant_du*(taux_interet_annueld/nombre_versements_an),""),"")</f>
        <v/>
      </c>
      <c r="H200" s="264" t="str">
        <f>IF(Valeurs_saisies,IF(colonneA&lt;&gt;"",D200-F200,""),"")</f>
        <v/>
      </c>
      <c r="L200" s="259">
        <f t="shared" si="5"/>
        <v>15</v>
      </c>
    </row>
    <row r="201" spans="2:12" s="259" customFormat="1" ht="14.25" customHeight="1" x14ac:dyDescent="0.2">
      <c r="B201" s="262" t="str">
        <f>IF(Valeurs_saisies,IF(duree_du_pret&gt;L201,B200+1,""),"")</f>
        <v/>
      </c>
      <c r="C201" s="263" t="str">
        <f>IF(Valeurs_saisies,IF(colonneA&lt;&gt;"",DATE(YEAR($D$9),MONTH($D$9)+(colonneA)*12/nombre_versements_an,DAY($D$9)),""),"")</f>
        <v/>
      </c>
      <c r="D201" s="264" t="str">
        <f>IF(Valeurs_saisies,IF(colonneA&lt;&gt;"",H200,""),"")</f>
        <v/>
      </c>
      <c r="E201" s="264" t="str">
        <f t="shared" si="4"/>
        <v/>
      </c>
      <c r="F201" s="264" t="str">
        <f>IF(Valeurs_saisies,IF(colonneA&lt;&gt;"",mensualite-G201,""),"")</f>
        <v/>
      </c>
      <c r="G201" s="264" t="str">
        <f>IF(Valeurs_saisies,IF(colonneA&lt;&gt;"",capital_restant_du*(taux_interet_annueld/nombre_versements_an),""),"")</f>
        <v/>
      </c>
      <c r="H201" s="264" t="str">
        <f>IF(Valeurs_saisies,IF(colonneA&lt;&gt;"",D201-F201,""),"")</f>
        <v/>
      </c>
      <c r="L201" s="259">
        <f t="shared" si="5"/>
        <v>15</v>
      </c>
    </row>
    <row r="202" spans="2:12" s="259" customFormat="1" ht="14.25" customHeight="1" x14ac:dyDescent="0.2">
      <c r="B202" s="262" t="str">
        <f>IF(Valeurs_saisies,IF(duree_du_pret&gt;L202,B201+1,""),"")</f>
        <v/>
      </c>
      <c r="C202" s="263" t="str">
        <f>IF(Valeurs_saisies,IF(colonneA&lt;&gt;"",DATE(YEAR($D$9),MONTH($D$9)+(colonneA)*12/nombre_versements_an,DAY($D$9)),""),"")</f>
        <v/>
      </c>
      <c r="D202" s="264" t="str">
        <f>IF(Valeurs_saisies,IF(colonneA&lt;&gt;"",H201,""),"")</f>
        <v/>
      </c>
      <c r="E202" s="264" t="str">
        <f t="shared" si="4"/>
        <v/>
      </c>
      <c r="F202" s="264" t="str">
        <f>IF(Valeurs_saisies,IF(colonneA&lt;&gt;"",mensualite-G202,""),"")</f>
        <v/>
      </c>
      <c r="G202" s="264" t="str">
        <f>IF(Valeurs_saisies,IF(colonneA&lt;&gt;"",capital_restant_du*(taux_interet_annueld/nombre_versements_an),""),"")</f>
        <v/>
      </c>
      <c r="H202" s="264" t="str">
        <f>IF(Valeurs_saisies,IF(colonneA&lt;&gt;"",D202-F202,""),"")</f>
        <v/>
      </c>
      <c r="L202" s="259">
        <f t="shared" si="5"/>
        <v>15</v>
      </c>
    </row>
    <row r="203" spans="2:12" s="259" customFormat="1" ht="14.25" customHeight="1" x14ac:dyDescent="0.2">
      <c r="B203" s="262" t="str">
        <f>IF(Valeurs_saisies,IF(duree_du_pret&gt;L203,B202+1,""),"")</f>
        <v/>
      </c>
      <c r="C203" s="263" t="str">
        <f>IF(Valeurs_saisies,IF(colonneA&lt;&gt;"",DATE(YEAR($D$9),MONTH($D$9)+(colonneA)*12/nombre_versements_an,DAY($D$9)),""),"")</f>
        <v/>
      </c>
      <c r="D203" s="264" t="str">
        <f>IF(Valeurs_saisies,IF(colonneA&lt;&gt;"",H202,""),"")</f>
        <v/>
      </c>
      <c r="E203" s="264" t="str">
        <f t="shared" si="4"/>
        <v/>
      </c>
      <c r="F203" s="264" t="str">
        <f>IF(Valeurs_saisies,IF(colonneA&lt;&gt;"",mensualite-G203,""),"")</f>
        <v/>
      </c>
      <c r="G203" s="264" t="str">
        <f>IF(Valeurs_saisies,IF(colonneA&lt;&gt;"",capital_restant_du*(taux_interet_annueld/nombre_versements_an),""),"")</f>
        <v/>
      </c>
      <c r="H203" s="264" t="str">
        <f>IF(Valeurs_saisies,IF(colonneA&lt;&gt;"",D203-F203,""),"")</f>
        <v/>
      </c>
      <c r="L203" s="259">
        <f t="shared" si="5"/>
        <v>15</v>
      </c>
    </row>
    <row r="204" spans="2:12" s="259" customFormat="1" ht="14.25" customHeight="1" x14ac:dyDescent="0.2">
      <c r="B204" s="262" t="str">
        <f>IF(Valeurs_saisies,IF(duree_du_pret&gt;L204,B203+1,""),"")</f>
        <v/>
      </c>
      <c r="C204" s="263" t="str">
        <f>IF(Valeurs_saisies,IF(colonneA&lt;&gt;"",DATE(YEAR($D$9),MONTH($D$9)+(colonneA)*12/nombre_versements_an,DAY($D$9)),""),"")</f>
        <v/>
      </c>
      <c r="D204" s="264" t="str">
        <f>IF(Valeurs_saisies,IF(colonneA&lt;&gt;"",H203,""),"")</f>
        <v/>
      </c>
      <c r="E204" s="264" t="str">
        <f t="shared" ref="E204:E267" si="6">IF(colonneA&lt;&gt;"",$H$5,"")</f>
        <v/>
      </c>
      <c r="F204" s="264" t="str">
        <f>IF(Valeurs_saisies,IF(colonneA&lt;&gt;"",mensualite-G204,""),"")</f>
        <v/>
      </c>
      <c r="G204" s="264" t="str">
        <f>IF(Valeurs_saisies,IF(colonneA&lt;&gt;"",capital_restant_du*(taux_interet_annueld/nombre_versements_an),""),"")</f>
        <v/>
      </c>
      <c r="H204" s="264" t="str">
        <f>IF(Valeurs_saisies,IF(colonneA&lt;&gt;"",D204-F204,""),"")</f>
        <v/>
      </c>
      <c r="L204" s="259">
        <f t="shared" si="5"/>
        <v>16</v>
      </c>
    </row>
    <row r="205" spans="2:12" s="259" customFormat="1" ht="14.25" customHeight="1" x14ac:dyDescent="0.2">
      <c r="B205" s="262" t="str">
        <f>IF(Valeurs_saisies,IF(duree_du_pret&gt;L205,B204+1,""),"")</f>
        <v/>
      </c>
      <c r="C205" s="263" t="str">
        <f>IF(Valeurs_saisies,IF(colonneA&lt;&gt;"",DATE(YEAR($D$9),MONTH($D$9)+(colonneA)*12/nombre_versements_an,DAY($D$9)),""),"")</f>
        <v/>
      </c>
      <c r="D205" s="264" t="str">
        <f>IF(Valeurs_saisies,IF(colonneA&lt;&gt;"",H204,""),"")</f>
        <v/>
      </c>
      <c r="E205" s="264" t="str">
        <f t="shared" si="6"/>
        <v/>
      </c>
      <c r="F205" s="264" t="str">
        <f>IF(Valeurs_saisies,IF(colonneA&lt;&gt;"",mensualite-G205,""),"")</f>
        <v/>
      </c>
      <c r="G205" s="264" t="str">
        <f>IF(Valeurs_saisies,IF(colonneA&lt;&gt;"",capital_restant_du*(taux_interet_annueld/nombre_versements_an),""),"")</f>
        <v/>
      </c>
      <c r="H205" s="264" t="str">
        <f>IF(Valeurs_saisies,IF(colonneA&lt;&gt;"",D205-F205,""),"")</f>
        <v/>
      </c>
      <c r="L205" s="259">
        <f t="shared" si="5"/>
        <v>16</v>
      </c>
    </row>
    <row r="206" spans="2:12" s="259" customFormat="1" ht="14.25" customHeight="1" x14ac:dyDescent="0.2">
      <c r="B206" s="262" t="str">
        <f>IF(Valeurs_saisies,IF(duree_du_pret&gt;L206,B205+1,""),"")</f>
        <v/>
      </c>
      <c r="C206" s="263" t="str">
        <f>IF(Valeurs_saisies,IF(colonneA&lt;&gt;"",DATE(YEAR($D$9),MONTH($D$9)+(colonneA)*12/nombre_versements_an,DAY($D$9)),""),"")</f>
        <v/>
      </c>
      <c r="D206" s="264" t="str">
        <f>IF(Valeurs_saisies,IF(colonneA&lt;&gt;"",H205,""),"")</f>
        <v/>
      </c>
      <c r="E206" s="264" t="str">
        <f t="shared" si="6"/>
        <v/>
      </c>
      <c r="F206" s="264" t="str">
        <f>IF(Valeurs_saisies,IF(colonneA&lt;&gt;"",mensualite-G206,""),"")</f>
        <v/>
      </c>
      <c r="G206" s="264" t="str">
        <f>IF(Valeurs_saisies,IF(colonneA&lt;&gt;"",capital_restant_du*(taux_interet_annueld/nombre_versements_an),""),"")</f>
        <v/>
      </c>
      <c r="H206" s="264" t="str">
        <f>IF(Valeurs_saisies,IF(colonneA&lt;&gt;"",D206-F206,""),"")</f>
        <v/>
      </c>
      <c r="L206" s="259">
        <f t="shared" si="5"/>
        <v>16</v>
      </c>
    </row>
    <row r="207" spans="2:12" s="259" customFormat="1" ht="14.25" customHeight="1" x14ac:dyDescent="0.2">
      <c r="B207" s="262" t="str">
        <f>IF(Valeurs_saisies,IF(duree_du_pret&gt;L207,B206+1,""),"")</f>
        <v/>
      </c>
      <c r="C207" s="263" t="str">
        <f>IF(Valeurs_saisies,IF(colonneA&lt;&gt;"",DATE(YEAR($D$9),MONTH($D$9)+(colonneA)*12/nombre_versements_an,DAY($D$9)),""),"")</f>
        <v/>
      </c>
      <c r="D207" s="264" t="str">
        <f>IF(Valeurs_saisies,IF(colonneA&lt;&gt;"",H206,""),"")</f>
        <v/>
      </c>
      <c r="E207" s="264" t="str">
        <f t="shared" si="6"/>
        <v/>
      </c>
      <c r="F207" s="264" t="str">
        <f>IF(Valeurs_saisies,IF(colonneA&lt;&gt;"",mensualite-G207,""),"")</f>
        <v/>
      </c>
      <c r="G207" s="264" t="str">
        <f>IF(Valeurs_saisies,IF(colonneA&lt;&gt;"",capital_restant_du*(taux_interet_annueld/nombre_versements_an),""),"")</f>
        <v/>
      </c>
      <c r="H207" s="264" t="str">
        <f>IF(Valeurs_saisies,IF(colonneA&lt;&gt;"",D207-F207,""),"")</f>
        <v/>
      </c>
      <c r="L207" s="259">
        <f t="shared" si="5"/>
        <v>16</v>
      </c>
    </row>
    <row r="208" spans="2:12" s="259" customFormat="1" ht="14.25" customHeight="1" x14ac:dyDescent="0.2">
      <c r="B208" s="262" t="str">
        <f>IF(Valeurs_saisies,IF(duree_du_pret&gt;L208,B207+1,""),"")</f>
        <v/>
      </c>
      <c r="C208" s="263" t="str">
        <f>IF(Valeurs_saisies,IF(colonneA&lt;&gt;"",DATE(YEAR($D$9),MONTH($D$9)+(colonneA)*12/nombre_versements_an,DAY($D$9)),""),"")</f>
        <v/>
      </c>
      <c r="D208" s="264" t="str">
        <f>IF(Valeurs_saisies,IF(colonneA&lt;&gt;"",H207,""),"")</f>
        <v/>
      </c>
      <c r="E208" s="264" t="str">
        <f t="shared" si="6"/>
        <v/>
      </c>
      <c r="F208" s="264" t="str">
        <f>IF(Valeurs_saisies,IF(colonneA&lt;&gt;"",mensualite-G208,""),"")</f>
        <v/>
      </c>
      <c r="G208" s="264" t="str">
        <f>IF(Valeurs_saisies,IF(colonneA&lt;&gt;"",capital_restant_du*(taux_interet_annueld/nombre_versements_an),""),"")</f>
        <v/>
      </c>
      <c r="H208" s="264" t="str">
        <f>IF(Valeurs_saisies,IF(colonneA&lt;&gt;"",D208-F208,""),"")</f>
        <v/>
      </c>
      <c r="L208" s="259">
        <f t="shared" si="5"/>
        <v>16</v>
      </c>
    </row>
    <row r="209" spans="2:12" s="259" customFormat="1" ht="14.25" customHeight="1" x14ac:dyDescent="0.2">
      <c r="B209" s="262" t="str">
        <f>IF(Valeurs_saisies,IF(duree_du_pret&gt;L209,B208+1,""),"")</f>
        <v/>
      </c>
      <c r="C209" s="263" t="str">
        <f>IF(Valeurs_saisies,IF(colonneA&lt;&gt;"",DATE(YEAR($D$9),MONTH($D$9)+(colonneA)*12/nombre_versements_an,DAY($D$9)),""),"")</f>
        <v/>
      </c>
      <c r="D209" s="264" t="str">
        <f>IF(Valeurs_saisies,IF(colonneA&lt;&gt;"",H208,""),"")</f>
        <v/>
      </c>
      <c r="E209" s="264" t="str">
        <f t="shared" si="6"/>
        <v/>
      </c>
      <c r="F209" s="264" t="str">
        <f>IF(Valeurs_saisies,IF(colonneA&lt;&gt;"",mensualite-G209,""),"")</f>
        <v/>
      </c>
      <c r="G209" s="264" t="str">
        <f>IF(Valeurs_saisies,IF(colonneA&lt;&gt;"",capital_restant_du*(taux_interet_annueld/nombre_versements_an),""),"")</f>
        <v/>
      </c>
      <c r="H209" s="264" t="str">
        <f>IF(Valeurs_saisies,IF(colonneA&lt;&gt;"",D209-F209,""),"")</f>
        <v/>
      </c>
      <c r="L209" s="259">
        <f t="shared" si="5"/>
        <v>16</v>
      </c>
    </row>
    <row r="210" spans="2:12" s="259" customFormat="1" ht="14.25" customHeight="1" x14ac:dyDescent="0.2">
      <c r="B210" s="262" t="str">
        <f>IF(Valeurs_saisies,IF(duree_du_pret&gt;L210,B209+1,""),"")</f>
        <v/>
      </c>
      <c r="C210" s="263" t="str">
        <f>IF(Valeurs_saisies,IF(colonneA&lt;&gt;"",DATE(YEAR($D$9),MONTH($D$9)+(colonneA)*12/nombre_versements_an,DAY($D$9)),""),"")</f>
        <v/>
      </c>
      <c r="D210" s="264" t="str">
        <f>IF(Valeurs_saisies,IF(colonneA&lt;&gt;"",H209,""),"")</f>
        <v/>
      </c>
      <c r="E210" s="264" t="str">
        <f t="shared" si="6"/>
        <v/>
      </c>
      <c r="F210" s="264" t="str">
        <f>IF(Valeurs_saisies,IF(colonneA&lt;&gt;"",mensualite-G210,""),"")</f>
        <v/>
      </c>
      <c r="G210" s="264" t="str">
        <f>IF(Valeurs_saisies,IF(colonneA&lt;&gt;"",capital_restant_du*(taux_interet_annueld/nombre_versements_an),""),"")</f>
        <v/>
      </c>
      <c r="H210" s="264" t="str">
        <f>IF(Valeurs_saisies,IF(colonneA&lt;&gt;"",D210-F210,""),"")</f>
        <v/>
      </c>
      <c r="L210" s="259">
        <f t="shared" si="5"/>
        <v>16</v>
      </c>
    </row>
    <row r="211" spans="2:12" s="259" customFormat="1" ht="14.25" customHeight="1" x14ac:dyDescent="0.2">
      <c r="B211" s="262" t="str">
        <f>IF(Valeurs_saisies,IF(duree_du_pret&gt;L211,B210+1,""),"")</f>
        <v/>
      </c>
      <c r="C211" s="263" t="str">
        <f>IF(Valeurs_saisies,IF(colonneA&lt;&gt;"",DATE(YEAR($D$9),MONTH($D$9)+(colonneA)*12/nombre_versements_an,DAY($D$9)),""),"")</f>
        <v/>
      </c>
      <c r="D211" s="264" t="str">
        <f>IF(Valeurs_saisies,IF(colonneA&lt;&gt;"",H210,""),"")</f>
        <v/>
      </c>
      <c r="E211" s="264" t="str">
        <f t="shared" si="6"/>
        <v/>
      </c>
      <c r="F211" s="264" t="str">
        <f>IF(Valeurs_saisies,IF(colonneA&lt;&gt;"",mensualite-G211,""),"")</f>
        <v/>
      </c>
      <c r="G211" s="264" t="str">
        <f>IF(Valeurs_saisies,IF(colonneA&lt;&gt;"",capital_restant_du*(taux_interet_annueld/nombre_versements_an),""),"")</f>
        <v/>
      </c>
      <c r="H211" s="264" t="str">
        <f>IF(Valeurs_saisies,IF(colonneA&lt;&gt;"",D211-F211,""),"")</f>
        <v/>
      </c>
      <c r="L211" s="259">
        <f t="shared" si="5"/>
        <v>16</v>
      </c>
    </row>
    <row r="212" spans="2:12" s="259" customFormat="1" ht="14.25" customHeight="1" x14ac:dyDescent="0.2">
      <c r="B212" s="262" t="str">
        <f>IF(Valeurs_saisies,IF(duree_du_pret&gt;L212,B211+1,""),"")</f>
        <v/>
      </c>
      <c r="C212" s="263" t="str">
        <f>IF(Valeurs_saisies,IF(colonneA&lt;&gt;"",DATE(YEAR($D$9),MONTH($D$9)+(colonneA)*12/nombre_versements_an,DAY($D$9)),""),"")</f>
        <v/>
      </c>
      <c r="D212" s="264" t="str">
        <f>IF(Valeurs_saisies,IF(colonneA&lt;&gt;"",H211,""),"")</f>
        <v/>
      </c>
      <c r="E212" s="264" t="str">
        <f t="shared" si="6"/>
        <v/>
      </c>
      <c r="F212" s="264" t="str">
        <f>IF(Valeurs_saisies,IF(colonneA&lt;&gt;"",mensualite-G212,""),"")</f>
        <v/>
      </c>
      <c r="G212" s="264" t="str">
        <f>IF(Valeurs_saisies,IF(colonneA&lt;&gt;"",capital_restant_du*(taux_interet_annueld/nombre_versements_an),""),"")</f>
        <v/>
      </c>
      <c r="H212" s="264" t="str">
        <f>IF(Valeurs_saisies,IF(colonneA&lt;&gt;"",D212-F212,""),"")</f>
        <v/>
      </c>
      <c r="L212" s="259">
        <f t="shared" si="5"/>
        <v>16</v>
      </c>
    </row>
    <row r="213" spans="2:12" s="259" customFormat="1" ht="14.25" customHeight="1" x14ac:dyDescent="0.2">
      <c r="B213" s="262" t="str">
        <f>IF(Valeurs_saisies,IF(duree_du_pret&gt;L213,B212+1,""),"")</f>
        <v/>
      </c>
      <c r="C213" s="263" t="str">
        <f>IF(Valeurs_saisies,IF(colonneA&lt;&gt;"",DATE(YEAR($D$9),MONTH($D$9)+(colonneA)*12/nombre_versements_an,DAY($D$9)),""),"")</f>
        <v/>
      </c>
      <c r="D213" s="264" t="str">
        <f>IF(Valeurs_saisies,IF(colonneA&lt;&gt;"",H212,""),"")</f>
        <v/>
      </c>
      <c r="E213" s="264" t="str">
        <f t="shared" si="6"/>
        <v/>
      </c>
      <c r="F213" s="264" t="str">
        <f>IF(Valeurs_saisies,IF(colonneA&lt;&gt;"",mensualite-G213,""),"")</f>
        <v/>
      </c>
      <c r="G213" s="264" t="str">
        <f>IF(Valeurs_saisies,IF(colonneA&lt;&gt;"",capital_restant_du*(taux_interet_annueld/nombre_versements_an),""),"")</f>
        <v/>
      </c>
      <c r="H213" s="264" t="str">
        <f>IF(Valeurs_saisies,IF(colonneA&lt;&gt;"",D213-F213,""),"")</f>
        <v/>
      </c>
      <c r="L213" s="259">
        <f t="shared" si="5"/>
        <v>16</v>
      </c>
    </row>
    <row r="214" spans="2:12" s="259" customFormat="1" ht="14.25" customHeight="1" x14ac:dyDescent="0.2">
      <c r="B214" s="262" t="str">
        <f>IF(Valeurs_saisies,IF(duree_du_pret&gt;L214,B213+1,""),"")</f>
        <v/>
      </c>
      <c r="C214" s="263" t="str">
        <f>IF(Valeurs_saisies,IF(colonneA&lt;&gt;"",DATE(YEAR($D$9),MONTH($D$9)+(colonneA)*12/nombre_versements_an,DAY($D$9)),""),"")</f>
        <v/>
      </c>
      <c r="D214" s="264" t="str">
        <f>IF(Valeurs_saisies,IF(colonneA&lt;&gt;"",H213,""),"")</f>
        <v/>
      </c>
      <c r="E214" s="264" t="str">
        <f t="shared" si="6"/>
        <v/>
      </c>
      <c r="F214" s="264" t="str">
        <f>IF(Valeurs_saisies,IF(colonneA&lt;&gt;"",mensualite-G214,""),"")</f>
        <v/>
      </c>
      <c r="G214" s="264" t="str">
        <f>IF(Valeurs_saisies,IF(colonneA&lt;&gt;"",capital_restant_du*(taux_interet_annueld/nombre_versements_an),""),"")</f>
        <v/>
      </c>
      <c r="H214" s="264" t="str">
        <f>IF(Valeurs_saisies,IF(colonneA&lt;&gt;"",D214-F214,""),"")</f>
        <v/>
      </c>
      <c r="L214" s="259">
        <f t="shared" si="5"/>
        <v>16</v>
      </c>
    </row>
    <row r="215" spans="2:12" s="259" customFormat="1" ht="14.25" customHeight="1" x14ac:dyDescent="0.2">
      <c r="B215" s="262" t="str">
        <f>IF(Valeurs_saisies,IF(duree_du_pret&gt;L215,B214+1,""),"")</f>
        <v/>
      </c>
      <c r="C215" s="263" t="str">
        <f>IF(Valeurs_saisies,IF(colonneA&lt;&gt;"",DATE(YEAR($D$9),MONTH($D$9)+(colonneA)*12/nombre_versements_an,DAY($D$9)),""),"")</f>
        <v/>
      </c>
      <c r="D215" s="264" t="str">
        <f>IF(Valeurs_saisies,IF(colonneA&lt;&gt;"",H214,""),"")</f>
        <v/>
      </c>
      <c r="E215" s="264" t="str">
        <f t="shared" si="6"/>
        <v/>
      </c>
      <c r="F215" s="264" t="str">
        <f>IF(Valeurs_saisies,IF(colonneA&lt;&gt;"",mensualite-G215,""),"")</f>
        <v/>
      </c>
      <c r="G215" s="264" t="str">
        <f>IF(Valeurs_saisies,IF(colonneA&lt;&gt;"",capital_restant_du*(taux_interet_annueld/nombre_versements_an),""),"")</f>
        <v/>
      </c>
      <c r="H215" s="264" t="str">
        <f>IF(Valeurs_saisies,IF(colonneA&lt;&gt;"",D215-F215,""),"")</f>
        <v/>
      </c>
      <c r="L215" s="259">
        <f t="shared" si="5"/>
        <v>16</v>
      </c>
    </row>
    <row r="216" spans="2:12" s="259" customFormat="1" ht="14.25" customHeight="1" x14ac:dyDescent="0.2">
      <c r="B216" s="262" t="str">
        <f>IF(Valeurs_saisies,IF(duree_du_pret&gt;L216,B215+1,""),"")</f>
        <v/>
      </c>
      <c r="C216" s="263" t="str">
        <f>IF(Valeurs_saisies,IF(colonneA&lt;&gt;"",DATE(YEAR($D$9),MONTH($D$9)+(colonneA)*12/nombre_versements_an,DAY($D$9)),""),"")</f>
        <v/>
      </c>
      <c r="D216" s="264" t="str">
        <f>IF(Valeurs_saisies,IF(colonneA&lt;&gt;"",H215,""),"")</f>
        <v/>
      </c>
      <c r="E216" s="264" t="str">
        <f t="shared" si="6"/>
        <v/>
      </c>
      <c r="F216" s="264" t="str">
        <f>IF(Valeurs_saisies,IF(colonneA&lt;&gt;"",mensualite-G216,""),"")</f>
        <v/>
      </c>
      <c r="G216" s="264" t="str">
        <f>IF(Valeurs_saisies,IF(colonneA&lt;&gt;"",capital_restant_du*(taux_interet_annueld/nombre_versements_an),""),"")</f>
        <v/>
      </c>
      <c r="H216" s="264" t="str">
        <f>IF(Valeurs_saisies,IF(colonneA&lt;&gt;"",D216-F216,""),"")</f>
        <v/>
      </c>
      <c r="L216" s="259">
        <f t="shared" si="5"/>
        <v>17</v>
      </c>
    </row>
    <row r="217" spans="2:12" s="259" customFormat="1" ht="14.25" customHeight="1" x14ac:dyDescent="0.2">
      <c r="B217" s="262" t="str">
        <f>IF(Valeurs_saisies,IF(duree_du_pret&gt;L217,B216+1,""),"")</f>
        <v/>
      </c>
      <c r="C217" s="263" t="str">
        <f>IF(Valeurs_saisies,IF(colonneA&lt;&gt;"",DATE(YEAR($D$9),MONTH($D$9)+(colonneA)*12/nombre_versements_an,DAY($D$9)),""),"")</f>
        <v/>
      </c>
      <c r="D217" s="264" t="str">
        <f>IF(Valeurs_saisies,IF(colonneA&lt;&gt;"",H216,""),"")</f>
        <v/>
      </c>
      <c r="E217" s="264" t="str">
        <f t="shared" si="6"/>
        <v/>
      </c>
      <c r="F217" s="264" t="str">
        <f>IF(Valeurs_saisies,IF(colonneA&lt;&gt;"",mensualite-G217,""),"")</f>
        <v/>
      </c>
      <c r="G217" s="264" t="str">
        <f>IF(Valeurs_saisies,IF(colonneA&lt;&gt;"",capital_restant_du*(taux_interet_annueld/nombre_versements_an),""),"")</f>
        <v/>
      </c>
      <c r="H217" s="264" t="str">
        <f>IF(Valeurs_saisies,IF(colonneA&lt;&gt;"",D217-F217,""),"")</f>
        <v/>
      </c>
      <c r="L217" s="259">
        <f t="shared" ref="L217:L280" si="7">L205+1</f>
        <v>17</v>
      </c>
    </row>
    <row r="218" spans="2:12" s="259" customFormat="1" ht="14.25" customHeight="1" x14ac:dyDescent="0.2">
      <c r="B218" s="262" t="str">
        <f>IF(Valeurs_saisies,IF(duree_du_pret&gt;L218,B217+1,""),"")</f>
        <v/>
      </c>
      <c r="C218" s="263" t="str">
        <f>IF(Valeurs_saisies,IF(colonneA&lt;&gt;"",DATE(YEAR($D$9),MONTH($D$9)+(colonneA)*12/nombre_versements_an,DAY($D$9)),""),"")</f>
        <v/>
      </c>
      <c r="D218" s="264" t="str">
        <f>IF(Valeurs_saisies,IF(colonneA&lt;&gt;"",H217,""),"")</f>
        <v/>
      </c>
      <c r="E218" s="264" t="str">
        <f t="shared" si="6"/>
        <v/>
      </c>
      <c r="F218" s="264" t="str">
        <f>IF(Valeurs_saisies,IF(colonneA&lt;&gt;"",mensualite-G218,""),"")</f>
        <v/>
      </c>
      <c r="G218" s="264" t="str">
        <f>IF(Valeurs_saisies,IF(colonneA&lt;&gt;"",capital_restant_du*(taux_interet_annueld/nombre_versements_an),""),"")</f>
        <v/>
      </c>
      <c r="H218" s="264" t="str">
        <f>IF(Valeurs_saisies,IF(colonneA&lt;&gt;"",D218-F218,""),"")</f>
        <v/>
      </c>
      <c r="L218" s="259">
        <f t="shared" si="7"/>
        <v>17</v>
      </c>
    </row>
    <row r="219" spans="2:12" s="259" customFormat="1" ht="14.25" customHeight="1" x14ac:dyDescent="0.2">
      <c r="B219" s="262" t="str">
        <f>IF(Valeurs_saisies,IF(duree_du_pret&gt;L219,B218+1,""),"")</f>
        <v/>
      </c>
      <c r="C219" s="263" t="str">
        <f>IF(Valeurs_saisies,IF(colonneA&lt;&gt;"",DATE(YEAR($D$9),MONTH($D$9)+(colonneA)*12/nombre_versements_an,DAY($D$9)),""),"")</f>
        <v/>
      </c>
      <c r="D219" s="264" t="str">
        <f>IF(Valeurs_saisies,IF(colonneA&lt;&gt;"",H218,""),"")</f>
        <v/>
      </c>
      <c r="E219" s="264" t="str">
        <f t="shared" si="6"/>
        <v/>
      </c>
      <c r="F219" s="264" t="str">
        <f>IF(Valeurs_saisies,IF(colonneA&lt;&gt;"",mensualite-G219,""),"")</f>
        <v/>
      </c>
      <c r="G219" s="264" t="str">
        <f>IF(Valeurs_saisies,IF(colonneA&lt;&gt;"",capital_restant_du*(taux_interet_annueld/nombre_versements_an),""),"")</f>
        <v/>
      </c>
      <c r="H219" s="264" t="str">
        <f>IF(Valeurs_saisies,IF(colonneA&lt;&gt;"",D219-F219,""),"")</f>
        <v/>
      </c>
      <c r="L219" s="259">
        <f t="shared" si="7"/>
        <v>17</v>
      </c>
    </row>
    <row r="220" spans="2:12" s="259" customFormat="1" ht="14.25" customHeight="1" x14ac:dyDescent="0.2">
      <c r="B220" s="262" t="str">
        <f>IF(Valeurs_saisies,IF(duree_du_pret&gt;L220,B219+1,""),"")</f>
        <v/>
      </c>
      <c r="C220" s="263" t="str">
        <f>IF(Valeurs_saisies,IF(colonneA&lt;&gt;"",DATE(YEAR($D$9),MONTH($D$9)+(colonneA)*12/nombre_versements_an,DAY($D$9)),""),"")</f>
        <v/>
      </c>
      <c r="D220" s="264" t="str">
        <f>IF(Valeurs_saisies,IF(colonneA&lt;&gt;"",H219,""),"")</f>
        <v/>
      </c>
      <c r="E220" s="264" t="str">
        <f t="shared" si="6"/>
        <v/>
      </c>
      <c r="F220" s="264" t="str">
        <f>IF(Valeurs_saisies,IF(colonneA&lt;&gt;"",mensualite-G220,""),"")</f>
        <v/>
      </c>
      <c r="G220" s="264" t="str">
        <f>IF(Valeurs_saisies,IF(colonneA&lt;&gt;"",capital_restant_du*(taux_interet_annueld/nombre_versements_an),""),"")</f>
        <v/>
      </c>
      <c r="H220" s="264" t="str">
        <f>IF(Valeurs_saisies,IF(colonneA&lt;&gt;"",D220-F220,""),"")</f>
        <v/>
      </c>
      <c r="L220" s="259">
        <f t="shared" si="7"/>
        <v>17</v>
      </c>
    </row>
    <row r="221" spans="2:12" s="259" customFormat="1" ht="14.25" customHeight="1" x14ac:dyDescent="0.2">
      <c r="B221" s="262" t="str">
        <f>IF(Valeurs_saisies,IF(duree_du_pret&gt;L221,B220+1,""),"")</f>
        <v/>
      </c>
      <c r="C221" s="263" t="str">
        <f>IF(Valeurs_saisies,IF(colonneA&lt;&gt;"",DATE(YEAR($D$9),MONTH($D$9)+(colonneA)*12/nombre_versements_an,DAY($D$9)),""),"")</f>
        <v/>
      </c>
      <c r="D221" s="264" t="str">
        <f>IF(Valeurs_saisies,IF(colonneA&lt;&gt;"",H220,""),"")</f>
        <v/>
      </c>
      <c r="E221" s="264" t="str">
        <f t="shared" si="6"/>
        <v/>
      </c>
      <c r="F221" s="264" t="str">
        <f>IF(Valeurs_saisies,IF(colonneA&lt;&gt;"",mensualite-G221,""),"")</f>
        <v/>
      </c>
      <c r="G221" s="264" t="str">
        <f>IF(Valeurs_saisies,IF(colonneA&lt;&gt;"",capital_restant_du*(taux_interet_annueld/nombre_versements_an),""),"")</f>
        <v/>
      </c>
      <c r="H221" s="264" t="str">
        <f>IF(Valeurs_saisies,IF(colonneA&lt;&gt;"",D221-F221,""),"")</f>
        <v/>
      </c>
      <c r="L221" s="259">
        <f t="shared" si="7"/>
        <v>17</v>
      </c>
    </row>
    <row r="222" spans="2:12" s="259" customFormat="1" ht="14.25" customHeight="1" x14ac:dyDescent="0.2">
      <c r="B222" s="262" t="str">
        <f>IF(Valeurs_saisies,IF(duree_du_pret&gt;L222,B221+1,""),"")</f>
        <v/>
      </c>
      <c r="C222" s="263" t="str">
        <f>IF(Valeurs_saisies,IF(colonneA&lt;&gt;"",DATE(YEAR($D$9),MONTH($D$9)+(colonneA)*12/nombre_versements_an,DAY($D$9)),""),"")</f>
        <v/>
      </c>
      <c r="D222" s="264" t="str">
        <f>IF(Valeurs_saisies,IF(colonneA&lt;&gt;"",H221,""),"")</f>
        <v/>
      </c>
      <c r="E222" s="264" t="str">
        <f t="shared" si="6"/>
        <v/>
      </c>
      <c r="F222" s="264" t="str">
        <f>IF(Valeurs_saisies,IF(colonneA&lt;&gt;"",mensualite-G222,""),"")</f>
        <v/>
      </c>
      <c r="G222" s="264" t="str">
        <f>IF(Valeurs_saisies,IF(colonneA&lt;&gt;"",capital_restant_du*(taux_interet_annueld/nombre_versements_an),""),"")</f>
        <v/>
      </c>
      <c r="H222" s="264" t="str">
        <f>IF(Valeurs_saisies,IF(colonneA&lt;&gt;"",D222-F222,""),"")</f>
        <v/>
      </c>
      <c r="L222" s="259">
        <f t="shared" si="7"/>
        <v>17</v>
      </c>
    </row>
    <row r="223" spans="2:12" s="259" customFormat="1" ht="14.25" customHeight="1" x14ac:dyDescent="0.2">
      <c r="B223" s="262" t="str">
        <f>IF(Valeurs_saisies,IF(duree_du_pret&gt;L223,B222+1,""),"")</f>
        <v/>
      </c>
      <c r="C223" s="263" t="str">
        <f>IF(Valeurs_saisies,IF(colonneA&lt;&gt;"",DATE(YEAR($D$9),MONTH($D$9)+(colonneA)*12/nombre_versements_an,DAY($D$9)),""),"")</f>
        <v/>
      </c>
      <c r="D223" s="264" t="str">
        <f>IF(Valeurs_saisies,IF(colonneA&lt;&gt;"",H222,""),"")</f>
        <v/>
      </c>
      <c r="E223" s="264" t="str">
        <f t="shared" si="6"/>
        <v/>
      </c>
      <c r="F223" s="264" t="str">
        <f>IF(Valeurs_saisies,IF(colonneA&lt;&gt;"",mensualite-G223,""),"")</f>
        <v/>
      </c>
      <c r="G223" s="264" t="str">
        <f>IF(Valeurs_saisies,IF(colonneA&lt;&gt;"",capital_restant_du*(taux_interet_annueld/nombre_versements_an),""),"")</f>
        <v/>
      </c>
      <c r="H223" s="264" t="str">
        <f>IF(Valeurs_saisies,IF(colonneA&lt;&gt;"",D223-F223,""),"")</f>
        <v/>
      </c>
      <c r="L223" s="259">
        <f t="shared" si="7"/>
        <v>17</v>
      </c>
    </row>
    <row r="224" spans="2:12" s="259" customFormat="1" ht="14.25" customHeight="1" x14ac:dyDescent="0.2">
      <c r="B224" s="262" t="str">
        <f>IF(Valeurs_saisies,IF(duree_du_pret&gt;L224,B223+1,""),"")</f>
        <v/>
      </c>
      <c r="C224" s="263" t="str">
        <f>IF(Valeurs_saisies,IF(colonneA&lt;&gt;"",DATE(YEAR($D$9),MONTH($D$9)+(colonneA)*12/nombre_versements_an,DAY($D$9)),""),"")</f>
        <v/>
      </c>
      <c r="D224" s="264" t="str">
        <f>IF(Valeurs_saisies,IF(colonneA&lt;&gt;"",H223,""),"")</f>
        <v/>
      </c>
      <c r="E224" s="264" t="str">
        <f t="shared" si="6"/>
        <v/>
      </c>
      <c r="F224" s="264" t="str">
        <f>IF(Valeurs_saisies,IF(colonneA&lt;&gt;"",mensualite-G224,""),"")</f>
        <v/>
      </c>
      <c r="G224" s="264" t="str">
        <f>IF(Valeurs_saisies,IF(colonneA&lt;&gt;"",capital_restant_du*(taux_interet_annueld/nombre_versements_an),""),"")</f>
        <v/>
      </c>
      <c r="H224" s="264" t="str">
        <f>IF(Valeurs_saisies,IF(colonneA&lt;&gt;"",D224-F224,""),"")</f>
        <v/>
      </c>
      <c r="L224" s="259">
        <f t="shared" si="7"/>
        <v>17</v>
      </c>
    </row>
    <row r="225" spans="2:12" s="259" customFormat="1" ht="14.25" customHeight="1" x14ac:dyDescent="0.2">
      <c r="B225" s="262" t="str">
        <f>IF(Valeurs_saisies,IF(duree_du_pret&gt;L225,B224+1,""),"")</f>
        <v/>
      </c>
      <c r="C225" s="263" t="str">
        <f>IF(Valeurs_saisies,IF(colonneA&lt;&gt;"",DATE(YEAR($D$9),MONTH($D$9)+(colonneA)*12/nombre_versements_an,DAY($D$9)),""),"")</f>
        <v/>
      </c>
      <c r="D225" s="264" t="str">
        <f>IF(Valeurs_saisies,IF(colonneA&lt;&gt;"",H224,""),"")</f>
        <v/>
      </c>
      <c r="E225" s="264" t="str">
        <f t="shared" si="6"/>
        <v/>
      </c>
      <c r="F225" s="264" t="str">
        <f>IF(Valeurs_saisies,IF(colonneA&lt;&gt;"",mensualite-G225,""),"")</f>
        <v/>
      </c>
      <c r="G225" s="264" t="str">
        <f>IF(Valeurs_saisies,IF(colonneA&lt;&gt;"",capital_restant_du*(taux_interet_annueld/nombre_versements_an),""),"")</f>
        <v/>
      </c>
      <c r="H225" s="264" t="str">
        <f>IF(Valeurs_saisies,IF(colonneA&lt;&gt;"",D225-F225,""),"")</f>
        <v/>
      </c>
      <c r="L225" s="259">
        <f t="shared" si="7"/>
        <v>17</v>
      </c>
    </row>
    <row r="226" spans="2:12" s="259" customFormat="1" ht="14.25" customHeight="1" x14ac:dyDescent="0.2">
      <c r="B226" s="262" t="str">
        <f>IF(Valeurs_saisies,IF(duree_du_pret&gt;L226,B225+1,""),"")</f>
        <v/>
      </c>
      <c r="C226" s="263" t="str">
        <f>IF(Valeurs_saisies,IF(colonneA&lt;&gt;"",DATE(YEAR($D$9),MONTH($D$9)+(colonneA)*12/nombre_versements_an,DAY($D$9)),""),"")</f>
        <v/>
      </c>
      <c r="D226" s="264" t="str">
        <f>IF(Valeurs_saisies,IF(colonneA&lt;&gt;"",H225,""),"")</f>
        <v/>
      </c>
      <c r="E226" s="264" t="str">
        <f t="shared" si="6"/>
        <v/>
      </c>
      <c r="F226" s="264" t="str">
        <f>IF(Valeurs_saisies,IF(colonneA&lt;&gt;"",mensualite-G226,""),"")</f>
        <v/>
      </c>
      <c r="G226" s="264" t="str">
        <f>IF(Valeurs_saisies,IF(colonneA&lt;&gt;"",capital_restant_du*(taux_interet_annueld/nombre_versements_an),""),"")</f>
        <v/>
      </c>
      <c r="H226" s="264" t="str">
        <f>IF(Valeurs_saisies,IF(colonneA&lt;&gt;"",D226-F226,""),"")</f>
        <v/>
      </c>
      <c r="L226" s="259">
        <f t="shared" si="7"/>
        <v>17</v>
      </c>
    </row>
    <row r="227" spans="2:12" s="259" customFormat="1" ht="14.25" customHeight="1" x14ac:dyDescent="0.2">
      <c r="B227" s="262" t="str">
        <f>IF(Valeurs_saisies,IF(duree_du_pret&gt;L227,B226+1,""),"")</f>
        <v/>
      </c>
      <c r="C227" s="263" t="str">
        <f>IF(Valeurs_saisies,IF(colonneA&lt;&gt;"",DATE(YEAR($D$9),MONTH($D$9)+(colonneA)*12/nombre_versements_an,DAY($D$9)),""),"")</f>
        <v/>
      </c>
      <c r="D227" s="264" t="str">
        <f>IF(Valeurs_saisies,IF(colonneA&lt;&gt;"",H226,""),"")</f>
        <v/>
      </c>
      <c r="E227" s="264" t="str">
        <f t="shared" si="6"/>
        <v/>
      </c>
      <c r="F227" s="264" t="str">
        <f>IF(Valeurs_saisies,IF(colonneA&lt;&gt;"",mensualite-G227,""),"")</f>
        <v/>
      </c>
      <c r="G227" s="264" t="str">
        <f>IF(Valeurs_saisies,IF(colonneA&lt;&gt;"",capital_restant_du*(taux_interet_annueld/nombre_versements_an),""),"")</f>
        <v/>
      </c>
      <c r="H227" s="264" t="str">
        <f>IF(Valeurs_saisies,IF(colonneA&lt;&gt;"",D227-F227,""),"")</f>
        <v/>
      </c>
      <c r="L227" s="259">
        <f t="shared" si="7"/>
        <v>17</v>
      </c>
    </row>
    <row r="228" spans="2:12" s="259" customFormat="1" ht="14.25" customHeight="1" x14ac:dyDescent="0.2">
      <c r="B228" s="262" t="str">
        <f>IF(Valeurs_saisies,IF(duree_du_pret&gt;L228,B227+1,""),"")</f>
        <v/>
      </c>
      <c r="C228" s="263" t="str">
        <f>IF(Valeurs_saisies,IF(colonneA&lt;&gt;"",DATE(YEAR($D$9),MONTH($D$9)+(colonneA)*12/nombre_versements_an,DAY($D$9)),""),"")</f>
        <v/>
      </c>
      <c r="D228" s="264" t="str">
        <f>IF(Valeurs_saisies,IF(colonneA&lt;&gt;"",H227,""),"")</f>
        <v/>
      </c>
      <c r="E228" s="264" t="str">
        <f t="shared" si="6"/>
        <v/>
      </c>
      <c r="F228" s="264" t="str">
        <f>IF(Valeurs_saisies,IF(colonneA&lt;&gt;"",mensualite-G228,""),"")</f>
        <v/>
      </c>
      <c r="G228" s="264" t="str">
        <f>IF(Valeurs_saisies,IF(colonneA&lt;&gt;"",capital_restant_du*(taux_interet_annueld/nombre_versements_an),""),"")</f>
        <v/>
      </c>
      <c r="H228" s="264" t="str">
        <f>IF(Valeurs_saisies,IF(colonneA&lt;&gt;"",D228-F228,""),"")</f>
        <v/>
      </c>
      <c r="L228" s="259">
        <f t="shared" si="7"/>
        <v>18</v>
      </c>
    </row>
    <row r="229" spans="2:12" s="259" customFormat="1" ht="14.25" customHeight="1" x14ac:dyDescent="0.2">
      <c r="B229" s="262" t="str">
        <f>IF(Valeurs_saisies,IF(duree_du_pret&gt;L229,B228+1,""),"")</f>
        <v/>
      </c>
      <c r="C229" s="263" t="str">
        <f>IF(Valeurs_saisies,IF(colonneA&lt;&gt;"",DATE(YEAR($D$9),MONTH($D$9)+(colonneA)*12/nombre_versements_an,DAY($D$9)),""),"")</f>
        <v/>
      </c>
      <c r="D229" s="264" t="str">
        <f>IF(Valeurs_saisies,IF(colonneA&lt;&gt;"",H228,""),"")</f>
        <v/>
      </c>
      <c r="E229" s="264" t="str">
        <f t="shared" si="6"/>
        <v/>
      </c>
      <c r="F229" s="264" t="str">
        <f>IF(Valeurs_saisies,IF(colonneA&lt;&gt;"",mensualite-G229,""),"")</f>
        <v/>
      </c>
      <c r="G229" s="264" t="str">
        <f>IF(Valeurs_saisies,IF(colonneA&lt;&gt;"",capital_restant_du*(taux_interet_annueld/nombre_versements_an),""),"")</f>
        <v/>
      </c>
      <c r="H229" s="264" t="str">
        <f>IF(Valeurs_saisies,IF(colonneA&lt;&gt;"",D229-F229,""),"")</f>
        <v/>
      </c>
      <c r="L229" s="259">
        <f t="shared" si="7"/>
        <v>18</v>
      </c>
    </row>
    <row r="230" spans="2:12" s="259" customFormat="1" ht="14.25" customHeight="1" x14ac:dyDescent="0.2">
      <c r="B230" s="262" t="str">
        <f>IF(Valeurs_saisies,IF(duree_du_pret&gt;L230,B229+1,""),"")</f>
        <v/>
      </c>
      <c r="C230" s="263" t="str">
        <f>IF(Valeurs_saisies,IF(colonneA&lt;&gt;"",DATE(YEAR($D$9),MONTH($D$9)+(colonneA)*12/nombre_versements_an,DAY($D$9)),""),"")</f>
        <v/>
      </c>
      <c r="D230" s="264" t="str">
        <f>IF(Valeurs_saisies,IF(colonneA&lt;&gt;"",H229,""),"")</f>
        <v/>
      </c>
      <c r="E230" s="264" t="str">
        <f t="shared" si="6"/>
        <v/>
      </c>
      <c r="F230" s="264" t="str">
        <f>IF(Valeurs_saisies,IF(colonneA&lt;&gt;"",mensualite-G230,""),"")</f>
        <v/>
      </c>
      <c r="G230" s="264" t="str">
        <f>IF(Valeurs_saisies,IF(colonneA&lt;&gt;"",capital_restant_du*(taux_interet_annueld/nombre_versements_an),""),"")</f>
        <v/>
      </c>
      <c r="H230" s="264" t="str">
        <f>IF(Valeurs_saisies,IF(colonneA&lt;&gt;"",D230-F230,""),"")</f>
        <v/>
      </c>
      <c r="L230" s="259">
        <f t="shared" si="7"/>
        <v>18</v>
      </c>
    </row>
    <row r="231" spans="2:12" s="259" customFormat="1" ht="14.25" customHeight="1" x14ac:dyDescent="0.2">
      <c r="B231" s="262" t="str">
        <f>IF(Valeurs_saisies,IF(duree_du_pret&gt;L231,B230+1,""),"")</f>
        <v/>
      </c>
      <c r="C231" s="263" t="str">
        <f>IF(Valeurs_saisies,IF(colonneA&lt;&gt;"",DATE(YEAR($D$9),MONTH($D$9)+(colonneA)*12/nombre_versements_an,DAY($D$9)),""),"")</f>
        <v/>
      </c>
      <c r="D231" s="264" t="str">
        <f>IF(Valeurs_saisies,IF(colonneA&lt;&gt;"",H230,""),"")</f>
        <v/>
      </c>
      <c r="E231" s="264" t="str">
        <f t="shared" si="6"/>
        <v/>
      </c>
      <c r="F231" s="264" t="str">
        <f>IF(Valeurs_saisies,IF(colonneA&lt;&gt;"",mensualite-G231,""),"")</f>
        <v/>
      </c>
      <c r="G231" s="264" t="str">
        <f>IF(Valeurs_saisies,IF(colonneA&lt;&gt;"",capital_restant_du*(taux_interet_annueld/nombre_versements_an),""),"")</f>
        <v/>
      </c>
      <c r="H231" s="264" t="str">
        <f>IF(Valeurs_saisies,IF(colonneA&lt;&gt;"",D231-F231,""),"")</f>
        <v/>
      </c>
      <c r="L231" s="259">
        <f t="shared" si="7"/>
        <v>18</v>
      </c>
    </row>
    <row r="232" spans="2:12" s="259" customFormat="1" ht="14.25" customHeight="1" x14ac:dyDescent="0.2">
      <c r="B232" s="262" t="str">
        <f>IF(Valeurs_saisies,IF(duree_du_pret&gt;L232,B231+1,""),"")</f>
        <v/>
      </c>
      <c r="C232" s="263" t="str">
        <f>IF(Valeurs_saisies,IF(colonneA&lt;&gt;"",DATE(YEAR($D$9),MONTH($D$9)+(colonneA)*12/nombre_versements_an,DAY($D$9)),""),"")</f>
        <v/>
      </c>
      <c r="D232" s="264" t="str">
        <f>IF(Valeurs_saisies,IF(colonneA&lt;&gt;"",H231,""),"")</f>
        <v/>
      </c>
      <c r="E232" s="264" t="str">
        <f t="shared" si="6"/>
        <v/>
      </c>
      <c r="F232" s="264" t="str">
        <f>IF(Valeurs_saisies,IF(colonneA&lt;&gt;"",mensualite-G232,""),"")</f>
        <v/>
      </c>
      <c r="G232" s="264" t="str">
        <f>IF(Valeurs_saisies,IF(colonneA&lt;&gt;"",capital_restant_du*(taux_interet_annueld/nombre_versements_an),""),"")</f>
        <v/>
      </c>
      <c r="H232" s="264" t="str">
        <f>IF(Valeurs_saisies,IF(colonneA&lt;&gt;"",D232-F232,""),"")</f>
        <v/>
      </c>
      <c r="L232" s="259">
        <f t="shared" si="7"/>
        <v>18</v>
      </c>
    </row>
    <row r="233" spans="2:12" s="259" customFormat="1" ht="14.25" customHeight="1" x14ac:dyDescent="0.2">
      <c r="B233" s="262" t="str">
        <f>IF(Valeurs_saisies,IF(duree_du_pret&gt;L233,B232+1,""),"")</f>
        <v/>
      </c>
      <c r="C233" s="263" t="str">
        <f>IF(Valeurs_saisies,IF(colonneA&lt;&gt;"",DATE(YEAR($D$9),MONTH($D$9)+(colonneA)*12/nombre_versements_an,DAY($D$9)),""),"")</f>
        <v/>
      </c>
      <c r="D233" s="264" t="str">
        <f>IF(Valeurs_saisies,IF(colonneA&lt;&gt;"",H232,""),"")</f>
        <v/>
      </c>
      <c r="E233" s="264" t="str">
        <f t="shared" si="6"/>
        <v/>
      </c>
      <c r="F233" s="264" t="str">
        <f>IF(Valeurs_saisies,IF(colonneA&lt;&gt;"",mensualite-G233,""),"")</f>
        <v/>
      </c>
      <c r="G233" s="264" t="str">
        <f>IF(Valeurs_saisies,IF(colonneA&lt;&gt;"",capital_restant_du*(taux_interet_annueld/nombre_versements_an),""),"")</f>
        <v/>
      </c>
      <c r="H233" s="264" t="str">
        <f>IF(Valeurs_saisies,IF(colonneA&lt;&gt;"",D233-F233,""),"")</f>
        <v/>
      </c>
      <c r="L233" s="259">
        <f t="shared" si="7"/>
        <v>18</v>
      </c>
    </row>
    <row r="234" spans="2:12" s="259" customFormat="1" ht="14.25" customHeight="1" x14ac:dyDescent="0.2">
      <c r="B234" s="262" t="str">
        <f>IF(Valeurs_saisies,IF(duree_du_pret&gt;L234,B233+1,""),"")</f>
        <v/>
      </c>
      <c r="C234" s="263" t="str">
        <f>IF(Valeurs_saisies,IF(colonneA&lt;&gt;"",DATE(YEAR($D$9),MONTH($D$9)+(colonneA)*12/nombre_versements_an,DAY($D$9)),""),"")</f>
        <v/>
      </c>
      <c r="D234" s="264" t="str">
        <f>IF(Valeurs_saisies,IF(colonneA&lt;&gt;"",H233,""),"")</f>
        <v/>
      </c>
      <c r="E234" s="264" t="str">
        <f t="shared" si="6"/>
        <v/>
      </c>
      <c r="F234" s="264" t="str">
        <f>IF(Valeurs_saisies,IF(colonneA&lt;&gt;"",mensualite-G234,""),"")</f>
        <v/>
      </c>
      <c r="G234" s="264" t="str">
        <f>IF(Valeurs_saisies,IF(colonneA&lt;&gt;"",capital_restant_du*(taux_interet_annueld/nombre_versements_an),""),"")</f>
        <v/>
      </c>
      <c r="H234" s="264" t="str">
        <f>IF(Valeurs_saisies,IF(colonneA&lt;&gt;"",D234-F234,""),"")</f>
        <v/>
      </c>
      <c r="L234" s="259">
        <f t="shared" si="7"/>
        <v>18</v>
      </c>
    </row>
    <row r="235" spans="2:12" s="259" customFormat="1" ht="14.25" customHeight="1" x14ac:dyDescent="0.2">
      <c r="B235" s="262" t="str">
        <f>IF(Valeurs_saisies,IF(duree_du_pret&gt;L235,B234+1,""),"")</f>
        <v/>
      </c>
      <c r="C235" s="263" t="str">
        <f>IF(Valeurs_saisies,IF(colonneA&lt;&gt;"",DATE(YEAR($D$9),MONTH($D$9)+(colonneA)*12/nombre_versements_an,DAY($D$9)),""),"")</f>
        <v/>
      </c>
      <c r="D235" s="264" t="str">
        <f>IF(Valeurs_saisies,IF(colonneA&lt;&gt;"",H234,""),"")</f>
        <v/>
      </c>
      <c r="E235" s="264" t="str">
        <f t="shared" si="6"/>
        <v/>
      </c>
      <c r="F235" s="264" t="str">
        <f>IF(Valeurs_saisies,IF(colonneA&lt;&gt;"",mensualite-G235,""),"")</f>
        <v/>
      </c>
      <c r="G235" s="264" t="str">
        <f>IF(Valeurs_saisies,IF(colonneA&lt;&gt;"",capital_restant_du*(taux_interet_annueld/nombre_versements_an),""),"")</f>
        <v/>
      </c>
      <c r="H235" s="264" t="str">
        <f>IF(Valeurs_saisies,IF(colonneA&lt;&gt;"",D235-F235,""),"")</f>
        <v/>
      </c>
      <c r="L235" s="259">
        <f t="shared" si="7"/>
        <v>18</v>
      </c>
    </row>
    <row r="236" spans="2:12" s="259" customFormat="1" ht="14.25" customHeight="1" x14ac:dyDescent="0.2">
      <c r="B236" s="262" t="str">
        <f>IF(Valeurs_saisies,IF(duree_du_pret&gt;L236,B235+1,""),"")</f>
        <v/>
      </c>
      <c r="C236" s="263" t="str">
        <f>IF(Valeurs_saisies,IF(colonneA&lt;&gt;"",DATE(YEAR($D$9),MONTH($D$9)+(colonneA)*12/nombre_versements_an,DAY($D$9)),""),"")</f>
        <v/>
      </c>
      <c r="D236" s="264" t="str">
        <f>IF(Valeurs_saisies,IF(colonneA&lt;&gt;"",H235,""),"")</f>
        <v/>
      </c>
      <c r="E236" s="264" t="str">
        <f t="shared" si="6"/>
        <v/>
      </c>
      <c r="F236" s="264" t="str">
        <f>IF(Valeurs_saisies,IF(colonneA&lt;&gt;"",mensualite-G236,""),"")</f>
        <v/>
      </c>
      <c r="G236" s="264" t="str">
        <f>IF(Valeurs_saisies,IF(colonneA&lt;&gt;"",capital_restant_du*(taux_interet_annueld/nombre_versements_an),""),"")</f>
        <v/>
      </c>
      <c r="H236" s="264" t="str">
        <f>IF(Valeurs_saisies,IF(colonneA&lt;&gt;"",D236-F236,""),"")</f>
        <v/>
      </c>
      <c r="L236" s="259">
        <f t="shared" si="7"/>
        <v>18</v>
      </c>
    </row>
    <row r="237" spans="2:12" s="259" customFormat="1" ht="14.25" customHeight="1" x14ac:dyDescent="0.2">
      <c r="B237" s="262" t="str">
        <f>IF(Valeurs_saisies,IF(duree_du_pret&gt;L237,B236+1,""),"")</f>
        <v/>
      </c>
      <c r="C237" s="263" t="str">
        <f>IF(Valeurs_saisies,IF(colonneA&lt;&gt;"",DATE(YEAR($D$9),MONTH($D$9)+(colonneA)*12/nombre_versements_an,DAY($D$9)),""),"")</f>
        <v/>
      </c>
      <c r="D237" s="264" t="str">
        <f>IF(Valeurs_saisies,IF(colonneA&lt;&gt;"",H236,""),"")</f>
        <v/>
      </c>
      <c r="E237" s="264" t="str">
        <f t="shared" si="6"/>
        <v/>
      </c>
      <c r="F237" s="264" t="str">
        <f>IF(Valeurs_saisies,IF(colonneA&lt;&gt;"",mensualite-G237,""),"")</f>
        <v/>
      </c>
      <c r="G237" s="264" t="str">
        <f>IF(Valeurs_saisies,IF(colonneA&lt;&gt;"",capital_restant_du*(taux_interet_annueld/nombre_versements_an),""),"")</f>
        <v/>
      </c>
      <c r="H237" s="264" t="str">
        <f>IF(Valeurs_saisies,IF(colonneA&lt;&gt;"",D237-F237,""),"")</f>
        <v/>
      </c>
      <c r="L237" s="259">
        <f t="shared" si="7"/>
        <v>18</v>
      </c>
    </row>
    <row r="238" spans="2:12" s="259" customFormat="1" ht="14.25" customHeight="1" x14ac:dyDescent="0.2">
      <c r="B238" s="262" t="str">
        <f>IF(Valeurs_saisies,IF(duree_du_pret&gt;L238,B237+1,""),"")</f>
        <v/>
      </c>
      <c r="C238" s="263" t="str">
        <f>IF(Valeurs_saisies,IF(colonneA&lt;&gt;"",DATE(YEAR($D$9),MONTH($D$9)+(colonneA)*12/nombre_versements_an,DAY($D$9)),""),"")</f>
        <v/>
      </c>
      <c r="D238" s="264" t="str">
        <f>IF(Valeurs_saisies,IF(colonneA&lt;&gt;"",H237,""),"")</f>
        <v/>
      </c>
      <c r="E238" s="264" t="str">
        <f t="shared" si="6"/>
        <v/>
      </c>
      <c r="F238" s="264" t="str">
        <f>IF(Valeurs_saisies,IF(colonneA&lt;&gt;"",mensualite-G238,""),"")</f>
        <v/>
      </c>
      <c r="G238" s="264" t="str">
        <f>IF(Valeurs_saisies,IF(colonneA&lt;&gt;"",capital_restant_du*(taux_interet_annueld/nombre_versements_an),""),"")</f>
        <v/>
      </c>
      <c r="H238" s="264" t="str">
        <f>IF(Valeurs_saisies,IF(colonneA&lt;&gt;"",D238-F238,""),"")</f>
        <v/>
      </c>
      <c r="L238" s="259">
        <f t="shared" si="7"/>
        <v>18</v>
      </c>
    </row>
    <row r="239" spans="2:12" s="259" customFormat="1" ht="14.25" customHeight="1" x14ac:dyDescent="0.2">
      <c r="B239" s="262" t="str">
        <f>IF(Valeurs_saisies,IF(duree_du_pret&gt;L239,B238+1,""),"")</f>
        <v/>
      </c>
      <c r="C239" s="263" t="str">
        <f>IF(Valeurs_saisies,IF(colonneA&lt;&gt;"",DATE(YEAR($D$9),MONTH($D$9)+(colonneA)*12/nombre_versements_an,DAY($D$9)),""),"")</f>
        <v/>
      </c>
      <c r="D239" s="264" t="str">
        <f>IF(Valeurs_saisies,IF(colonneA&lt;&gt;"",H238,""),"")</f>
        <v/>
      </c>
      <c r="E239" s="264" t="str">
        <f t="shared" si="6"/>
        <v/>
      </c>
      <c r="F239" s="264" t="str">
        <f>IF(Valeurs_saisies,IF(colonneA&lt;&gt;"",mensualite-G239,""),"")</f>
        <v/>
      </c>
      <c r="G239" s="264" t="str">
        <f>IF(Valeurs_saisies,IF(colonneA&lt;&gt;"",capital_restant_du*(taux_interet_annueld/nombre_versements_an),""),"")</f>
        <v/>
      </c>
      <c r="H239" s="264" t="str">
        <f>IF(Valeurs_saisies,IF(colonneA&lt;&gt;"",D239-F239,""),"")</f>
        <v/>
      </c>
      <c r="L239" s="259">
        <f t="shared" si="7"/>
        <v>18</v>
      </c>
    </row>
    <row r="240" spans="2:12" s="259" customFormat="1" ht="14.25" customHeight="1" x14ac:dyDescent="0.2">
      <c r="B240" s="262" t="str">
        <f>IF(Valeurs_saisies,IF(duree_du_pret&gt;L240,B239+1,""),"")</f>
        <v/>
      </c>
      <c r="C240" s="263" t="str">
        <f>IF(Valeurs_saisies,IF(colonneA&lt;&gt;"",DATE(YEAR($D$9),MONTH($D$9)+(colonneA)*12/nombre_versements_an,DAY($D$9)),""),"")</f>
        <v/>
      </c>
      <c r="D240" s="264" t="str">
        <f>IF(Valeurs_saisies,IF(colonneA&lt;&gt;"",H239,""),"")</f>
        <v/>
      </c>
      <c r="E240" s="264" t="str">
        <f t="shared" si="6"/>
        <v/>
      </c>
      <c r="F240" s="264" t="str">
        <f>IF(Valeurs_saisies,IF(colonneA&lt;&gt;"",mensualite-G240,""),"")</f>
        <v/>
      </c>
      <c r="G240" s="264" t="str">
        <f>IF(Valeurs_saisies,IF(colonneA&lt;&gt;"",capital_restant_du*(taux_interet_annueld/nombre_versements_an),""),"")</f>
        <v/>
      </c>
      <c r="H240" s="264" t="str">
        <f>IF(Valeurs_saisies,IF(colonneA&lt;&gt;"",D240-F240,""),"")</f>
        <v/>
      </c>
      <c r="L240" s="259">
        <f t="shared" si="7"/>
        <v>19</v>
      </c>
    </row>
    <row r="241" spans="2:12" s="259" customFormat="1" ht="14.25" customHeight="1" x14ac:dyDescent="0.2">
      <c r="B241" s="262" t="str">
        <f>IF(Valeurs_saisies,IF(duree_du_pret&gt;L241,B240+1,""),"")</f>
        <v/>
      </c>
      <c r="C241" s="263" t="str">
        <f>IF(Valeurs_saisies,IF(colonneA&lt;&gt;"",DATE(YEAR($D$9),MONTH($D$9)+(colonneA)*12/nombre_versements_an,DAY($D$9)),""),"")</f>
        <v/>
      </c>
      <c r="D241" s="264" t="str">
        <f>IF(Valeurs_saisies,IF(colonneA&lt;&gt;"",H240,""),"")</f>
        <v/>
      </c>
      <c r="E241" s="264" t="str">
        <f t="shared" si="6"/>
        <v/>
      </c>
      <c r="F241" s="264" t="str">
        <f>IF(Valeurs_saisies,IF(colonneA&lt;&gt;"",mensualite-G241,""),"")</f>
        <v/>
      </c>
      <c r="G241" s="264" t="str">
        <f>IF(Valeurs_saisies,IF(colonneA&lt;&gt;"",capital_restant_du*(taux_interet_annueld/nombre_versements_an),""),"")</f>
        <v/>
      </c>
      <c r="H241" s="264" t="str">
        <f>IF(Valeurs_saisies,IF(colonneA&lt;&gt;"",D241-F241,""),"")</f>
        <v/>
      </c>
      <c r="L241" s="259">
        <f t="shared" si="7"/>
        <v>19</v>
      </c>
    </row>
    <row r="242" spans="2:12" s="259" customFormat="1" ht="14.25" customHeight="1" x14ac:dyDescent="0.2">
      <c r="B242" s="262" t="str">
        <f>IF(Valeurs_saisies,IF(duree_du_pret&gt;L242,B241+1,""),"")</f>
        <v/>
      </c>
      <c r="C242" s="263" t="str">
        <f>IF(Valeurs_saisies,IF(colonneA&lt;&gt;"",DATE(YEAR($D$9),MONTH($D$9)+(colonneA)*12/nombre_versements_an,DAY($D$9)),""),"")</f>
        <v/>
      </c>
      <c r="D242" s="264" t="str">
        <f>IF(Valeurs_saisies,IF(colonneA&lt;&gt;"",H241,""),"")</f>
        <v/>
      </c>
      <c r="E242" s="264" t="str">
        <f t="shared" si="6"/>
        <v/>
      </c>
      <c r="F242" s="264" t="str">
        <f>IF(Valeurs_saisies,IF(colonneA&lt;&gt;"",mensualite-G242,""),"")</f>
        <v/>
      </c>
      <c r="G242" s="264" t="str">
        <f>IF(Valeurs_saisies,IF(colonneA&lt;&gt;"",capital_restant_du*(taux_interet_annueld/nombre_versements_an),""),"")</f>
        <v/>
      </c>
      <c r="H242" s="264" t="str">
        <f>IF(Valeurs_saisies,IF(colonneA&lt;&gt;"",D242-F242,""),"")</f>
        <v/>
      </c>
      <c r="L242" s="259">
        <f t="shared" si="7"/>
        <v>19</v>
      </c>
    </row>
    <row r="243" spans="2:12" s="259" customFormat="1" ht="14.25" customHeight="1" x14ac:dyDescent="0.2">
      <c r="B243" s="262" t="str">
        <f>IF(Valeurs_saisies,IF(duree_du_pret&gt;L243,B242+1,""),"")</f>
        <v/>
      </c>
      <c r="C243" s="263" t="str">
        <f>IF(Valeurs_saisies,IF(colonneA&lt;&gt;"",DATE(YEAR($D$9),MONTH($D$9)+(colonneA)*12/nombre_versements_an,DAY($D$9)),""),"")</f>
        <v/>
      </c>
      <c r="D243" s="264" t="str">
        <f>IF(Valeurs_saisies,IF(colonneA&lt;&gt;"",H242,""),"")</f>
        <v/>
      </c>
      <c r="E243" s="264" t="str">
        <f t="shared" si="6"/>
        <v/>
      </c>
      <c r="F243" s="264" t="str">
        <f>IF(Valeurs_saisies,IF(colonneA&lt;&gt;"",mensualite-G243,""),"")</f>
        <v/>
      </c>
      <c r="G243" s="264" t="str">
        <f>IF(Valeurs_saisies,IF(colonneA&lt;&gt;"",capital_restant_du*(taux_interet_annueld/nombre_versements_an),""),"")</f>
        <v/>
      </c>
      <c r="H243" s="264" t="str">
        <f>IF(Valeurs_saisies,IF(colonneA&lt;&gt;"",D243-F243,""),"")</f>
        <v/>
      </c>
      <c r="L243" s="259">
        <f t="shared" si="7"/>
        <v>19</v>
      </c>
    </row>
    <row r="244" spans="2:12" s="259" customFormat="1" ht="14.25" customHeight="1" x14ac:dyDescent="0.2">
      <c r="B244" s="262" t="str">
        <f>IF(Valeurs_saisies,IF(duree_du_pret&gt;L244,B243+1,""),"")</f>
        <v/>
      </c>
      <c r="C244" s="263" t="str">
        <f>IF(Valeurs_saisies,IF(colonneA&lt;&gt;"",DATE(YEAR($D$9),MONTH($D$9)+(colonneA)*12/nombre_versements_an,DAY($D$9)),""),"")</f>
        <v/>
      </c>
      <c r="D244" s="264" t="str">
        <f>IF(Valeurs_saisies,IF(colonneA&lt;&gt;"",H243,""),"")</f>
        <v/>
      </c>
      <c r="E244" s="264" t="str">
        <f t="shared" si="6"/>
        <v/>
      </c>
      <c r="F244" s="264" t="str">
        <f>IF(Valeurs_saisies,IF(colonneA&lt;&gt;"",mensualite-G244,""),"")</f>
        <v/>
      </c>
      <c r="G244" s="264" t="str">
        <f>IF(Valeurs_saisies,IF(colonneA&lt;&gt;"",capital_restant_du*(taux_interet_annueld/nombre_versements_an),""),"")</f>
        <v/>
      </c>
      <c r="H244" s="264" t="str">
        <f>IF(Valeurs_saisies,IF(colonneA&lt;&gt;"",D244-F244,""),"")</f>
        <v/>
      </c>
      <c r="L244" s="259">
        <f t="shared" si="7"/>
        <v>19</v>
      </c>
    </row>
    <row r="245" spans="2:12" s="259" customFormat="1" ht="14.25" customHeight="1" x14ac:dyDescent="0.2">
      <c r="B245" s="262" t="str">
        <f>IF(Valeurs_saisies,IF(duree_du_pret&gt;L245,B244+1,""),"")</f>
        <v/>
      </c>
      <c r="C245" s="263" t="str">
        <f>IF(Valeurs_saisies,IF(colonneA&lt;&gt;"",DATE(YEAR($D$9),MONTH($D$9)+(colonneA)*12/nombre_versements_an,DAY($D$9)),""),"")</f>
        <v/>
      </c>
      <c r="D245" s="264" t="str">
        <f>IF(Valeurs_saisies,IF(colonneA&lt;&gt;"",H244,""),"")</f>
        <v/>
      </c>
      <c r="E245" s="264" t="str">
        <f t="shared" si="6"/>
        <v/>
      </c>
      <c r="F245" s="264" t="str">
        <f>IF(Valeurs_saisies,IF(colonneA&lt;&gt;"",mensualite-G245,""),"")</f>
        <v/>
      </c>
      <c r="G245" s="264" t="str">
        <f>IF(Valeurs_saisies,IF(colonneA&lt;&gt;"",capital_restant_du*(taux_interet_annueld/nombre_versements_an),""),"")</f>
        <v/>
      </c>
      <c r="H245" s="264" t="str">
        <f>IF(Valeurs_saisies,IF(colonneA&lt;&gt;"",D245-F245,""),"")</f>
        <v/>
      </c>
      <c r="L245" s="259">
        <f t="shared" si="7"/>
        <v>19</v>
      </c>
    </row>
    <row r="246" spans="2:12" s="259" customFormat="1" ht="14.25" customHeight="1" x14ac:dyDescent="0.2">
      <c r="B246" s="262" t="str">
        <f>IF(Valeurs_saisies,IF(duree_du_pret&gt;L246,B245+1,""),"")</f>
        <v/>
      </c>
      <c r="C246" s="263" t="str">
        <f>IF(Valeurs_saisies,IF(colonneA&lt;&gt;"",DATE(YEAR($D$9),MONTH($D$9)+(colonneA)*12/nombre_versements_an,DAY($D$9)),""),"")</f>
        <v/>
      </c>
      <c r="D246" s="264" t="str">
        <f>IF(Valeurs_saisies,IF(colonneA&lt;&gt;"",H245,""),"")</f>
        <v/>
      </c>
      <c r="E246" s="264" t="str">
        <f t="shared" si="6"/>
        <v/>
      </c>
      <c r="F246" s="264" t="str">
        <f>IF(Valeurs_saisies,IF(colonneA&lt;&gt;"",mensualite-G246,""),"")</f>
        <v/>
      </c>
      <c r="G246" s="264" t="str">
        <f>IF(Valeurs_saisies,IF(colonneA&lt;&gt;"",capital_restant_du*(taux_interet_annueld/nombre_versements_an),""),"")</f>
        <v/>
      </c>
      <c r="H246" s="264" t="str">
        <f>IF(Valeurs_saisies,IF(colonneA&lt;&gt;"",D246-F246,""),"")</f>
        <v/>
      </c>
      <c r="L246" s="259">
        <f t="shared" si="7"/>
        <v>19</v>
      </c>
    </row>
    <row r="247" spans="2:12" s="259" customFormat="1" ht="14.25" customHeight="1" x14ac:dyDescent="0.2">
      <c r="B247" s="262" t="str">
        <f>IF(Valeurs_saisies,IF(duree_du_pret&gt;L247,B246+1,""),"")</f>
        <v/>
      </c>
      <c r="C247" s="263" t="str">
        <f>IF(Valeurs_saisies,IF(colonneA&lt;&gt;"",DATE(YEAR($D$9),MONTH($D$9)+(colonneA)*12/nombre_versements_an,DAY($D$9)),""),"")</f>
        <v/>
      </c>
      <c r="D247" s="264" t="str">
        <f>IF(Valeurs_saisies,IF(colonneA&lt;&gt;"",H246,""),"")</f>
        <v/>
      </c>
      <c r="E247" s="264" t="str">
        <f t="shared" si="6"/>
        <v/>
      </c>
      <c r="F247" s="264" t="str">
        <f>IF(Valeurs_saisies,IF(colonneA&lt;&gt;"",mensualite-G247,""),"")</f>
        <v/>
      </c>
      <c r="G247" s="264" t="str">
        <f>IF(Valeurs_saisies,IF(colonneA&lt;&gt;"",capital_restant_du*(taux_interet_annueld/nombre_versements_an),""),"")</f>
        <v/>
      </c>
      <c r="H247" s="264" t="str">
        <f>IF(Valeurs_saisies,IF(colonneA&lt;&gt;"",D247-F247,""),"")</f>
        <v/>
      </c>
      <c r="L247" s="259">
        <f t="shared" si="7"/>
        <v>19</v>
      </c>
    </row>
    <row r="248" spans="2:12" s="259" customFormat="1" ht="14.25" customHeight="1" x14ac:dyDescent="0.2">
      <c r="B248" s="262" t="str">
        <f>IF(Valeurs_saisies,IF(duree_du_pret&gt;L248,B247+1,""),"")</f>
        <v/>
      </c>
      <c r="C248" s="263" t="str">
        <f>IF(Valeurs_saisies,IF(colonneA&lt;&gt;"",DATE(YEAR($D$9),MONTH($D$9)+(colonneA)*12/nombre_versements_an,DAY($D$9)),""),"")</f>
        <v/>
      </c>
      <c r="D248" s="264" t="str">
        <f>IF(Valeurs_saisies,IF(colonneA&lt;&gt;"",H247,""),"")</f>
        <v/>
      </c>
      <c r="E248" s="264" t="str">
        <f t="shared" si="6"/>
        <v/>
      </c>
      <c r="F248" s="264" t="str">
        <f>IF(Valeurs_saisies,IF(colonneA&lt;&gt;"",mensualite-G248,""),"")</f>
        <v/>
      </c>
      <c r="G248" s="264" t="str">
        <f>IF(Valeurs_saisies,IF(colonneA&lt;&gt;"",capital_restant_du*(taux_interet_annueld/nombre_versements_an),""),"")</f>
        <v/>
      </c>
      <c r="H248" s="264" t="str">
        <f>IF(Valeurs_saisies,IF(colonneA&lt;&gt;"",D248-F248,""),"")</f>
        <v/>
      </c>
      <c r="L248" s="259">
        <f t="shared" si="7"/>
        <v>19</v>
      </c>
    </row>
    <row r="249" spans="2:12" s="259" customFormat="1" ht="14.25" customHeight="1" x14ac:dyDescent="0.2">
      <c r="B249" s="262" t="str">
        <f>IF(Valeurs_saisies,IF(duree_du_pret&gt;L249,B248+1,""),"")</f>
        <v/>
      </c>
      <c r="C249" s="263" t="str">
        <f>IF(Valeurs_saisies,IF(colonneA&lt;&gt;"",DATE(YEAR($D$9),MONTH($D$9)+(colonneA)*12/nombre_versements_an,DAY($D$9)),""),"")</f>
        <v/>
      </c>
      <c r="D249" s="264" t="str">
        <f>IF(Valeurs_saisies,IF(colonneA&lt;&gt;"",H248,""),"")</f>
        <v/>
      </c>
      <c r="E249" s="264" t="str">
        <f t="shared" si="6"/>
        <v/>
      </c>
      <c r="F249" s="264" t="str">
        <f>IF(Valeurs_saisies,IF(colonneA&lt;&gt;"",mensualite-G249,""),"")</f>
        <v/>
      </c>
      <c r="G249" s="264" t="str">
        <f>IF(Valeurs_saisies,IF(colonneA&lt;&gt;"",capital_restant_du*(taux_interet_annueld/nombre_versements_an),""),"")</f>
        <v/>
      </c>
      <c r="H249" s="264" t="str">
        <f>IF(Valeurs_saisies,IF(colonneA&lt;&gt;"",D249-F249,""),"")</f>
        <v/>
      </c>
      <c r="L249" s="259">
        <f t="shared" si="7"/>
        <v>19</v>
      </c>
    </row>
    <row r="250" spans="2:12" s="259" customFormat="1" ht="14.25" customHeight="1" x14ac:dyDescent="0.2">
      <c r="B250" s="262" t="str">
        <f>IF(Valeurs_saisies,IF(duree_du_pret&gt;L250,B249+1,""),"")</f>
        <v/>
      </c>
      <c r="C250" s="263" t="str">
        <f>IF(Valeurs_saisies,IF(colonneA&lt;&gt;"",DATE(YEAR($D$9),MONTH($D$9)+(colonneA)*12/nombre_versements_an,DAY($D$9)),""),"")</f>
        <v/>
      </c>
      <c r="D250" s="264" t="str">
        <f>IF(Valeurs_saisies,IF(colonneA&lt;&gt;"",H249,""),"")</f>
        <v/>
      </c>
      <c r="E250" s="264" t="str">
        <f t="shared" si="6"/>
        <v/>
      </c>
      <c r="F250" s="264" t="str">
        <f>IF(Valeurs_saisies,IF(colonneA&lt;&gt;"",mensualite-G250,""),"")</f>
        <v/>
      </c>
      <c r="G250" s="264" t="str">
        <f>IF(Valeurs_saisies,IF(colonneA&lt;&gt;"",capital_restant_du*(taux_interet_annueld/nombre_versements_an),""),"")</f>
        <v/>
      </c>
      <c r="H250" s="264" t="str">
        <f>IF(Valeurs_saisies,IF(colonneA&lt;&gt;"",D250-F250,""),"")</f>
        <v/>
      </c>
      <c r="L250" s="259">
        <f t="shared" si="7"/>
        <v>19</v>
      </c>
    </row>
    <row r="251" spans="2:12" s="259" customFormat="1" ht="14.25" customHeight="1" x14ac:dyDescent="0.2">
      <c r="B251" s="262" t="str">
        <f>IF(Valeurs_saisies,IF(duree_du_pret&gt;L251,B250+1,""),"")</f>
        <v/>
      </c>
      <c r="C251" s="263" t="str">
        <f>IF(Valeurs_saisies,IF(colonneA&lt;&gt;"",DATE(YEAR($D$9),MONTH($D$9)+(colonneA)*12/nombre_versements_an,DAY($D$9)),""),"")</f>
        <v/>
      </c>
      <c r="D251" s="264" t="str">
        <f>IF(Valeurs_saisies,IF(colonneA&lt;&gt;"",H250,""),"")</f>
        <v/>
      </c>
      <c r="E251" s="264" t="str">
        <f t="shared" si="6"/>
        <v/>
      </c>
      <c r="F251" s="264" t="str">
        <f>IF(Valeurs_saisies,IF(colonneA&lt;&gt;"",mensualite-G251,""),"")</f>
        <v/>
      </c>
      <c r="G251" s="264" t="str">
        <f>IF(Valeurs_saisies,IF(colonneA&lt;&gt;"",capital_restant_du*(taux_interet_annueld/nombre_versements_an),""),"")</f>
        <v/>
      </c>
      <c r="H251" s="264" t="str">
        <f>IF(Valeurs_saisies,IF(colonneA&lt;&gt;"",D251-F251,""),"")</f>
        <v/>
      </c>
      <c r="L251" s="259">
        <f t="shared" si="7"/>
        <v>19</v>
      </c>
    </row>
    <row r="252" spans="2:12" s="259" customFormat="1" ht="14.25" customHeight="1" x14ac:dyDescent="0.2">
      <c r="B252" s="262" t="str">
        <f>IF(Valeurs_saisies,IF(duree_du_pret&gt;L252,B251+1,""),"")</f>
        <v/>
      </c>
      <c r="C252" s="263" t="str">
        <f>IF(Valeurs_saisies,IF(colonneA&lt;&gt;"",DATE(YEAR($D$9),MONTH($D$9)+(colonneA)*12/nombre_versements_an,DAY($D$9)),""),"")</f>
        <v/>
      </c>
      <c r="D252" s="264" t="str">
        <f>IF(Valeurs_saisies,IF(colonneA&lt;&gt;"",H251,""),"")</f>
        <v/>
      </c>
      <c r="E252" s="264" t="str">
        <f t="shared" si="6"/>
        <v/>
      </c>
      <c r="F252" s="264" t="str">
        <f>IF(Valeurs_saisies,IF(colonneA&lt;&gt;"",mensualite-G252,""),"")</f>
        <v/>
      </c>
      <c r="G252" s="264" t="str">
        <f>IF(Valeurs_saisies,IF(colonneA&lt;&gt;"",capital_restant_du*(taux_interet_annueld/nombre_versements_an),""),"")</f>
        <v/>
      </c>
      <c r="H252" s="264" t="str">
        <f>IF(Valeurs_saisies,IF(colonneA&lt;&gt;"",D252-F252,""),"")</f>
        <v/>
      </c>
      <c r="L252" s="259">
        <f t="shared" si="7"/>
        <v>20</v>
      </c>
    </row>
    <row r="253" spans="2:12" s="259" customFormat="1" ht="14.25" customHeight="1" x14ac:dyDescent="0.2">
      <c r="B253" s="262" t="str">
        <f>IF(Valeurs_saisies,IF(duree_du_pret&gt;L253,B252+1,""),"")</f>
        <v/>
      </c>
      <c r="C253" s="263" t="str">
        <f>IF(Valeurs_saisies,IF(colonneA&lt;&gt;"",DATE(YEAR($D$9),MONTH($D$9)+(colonneA)*12/nombre_versements_an,DAY($D$9)),""),"")</f>
        <v/>
      </c>
      <c r="D253" s="264" t="str">
        <f>IF(Valeurs_saisies,IF(colonneA&lt;&gt;"",H252,""),"")</f>
        <v/>
      </c>
      <c r="E253" s="264" t="str">
        <f t="shared" si="6"/>
        <v/>
      </c>
      <c r="F253" s="264" t="str">
        <f>IF(Valeurs_saisies,IF(colonneA&lt;&gt;"",mensualite-G253,""),"")</f>
        <v/>
      </c>
      <c r="G253" s="264" t="str">
        <f>IF(Valeurs_saisies,IF(colonneA&lt;&gt;"",capital_restant_du*(taux_interet_annueld/nombre_versements_an),""),"")</f>
        <v/>
      </c>
      <c r="H253" s="264" t="str">
        <f>IF(Valeurs_saisies,IF(colonneA&lt;&gt;"",D253-F253,""),"")</f>
        <v/>
      </c>
      <c r="L253" s="259">
        <f t="shared" si="7"/>
        <v>20</v>
      </c>
    </row>
    <row r="254" spans="2:12" s="259" customFormat="1" ht="14.25" customHeight="1" x14ac:dyDescent="0.2">
      <c r="B254" s="262" t="str">
        <f>IF(Valeurs_saisies,IF(duree_du_pret&gt;L254,B253+1,""),"")</f>
        <v/>
      </c>
      <c r="C254" s="263" t="str">
        <f>IF(Valeurs_saisies,IF(colonneA&lt;&gt;"",DATE(YEAR($D$9),MONTH($D$9)+(colonneA)*12/nombre_versements_an,DAY($D$9)),""),"")</f>
        <v/>
      </c>
      <c r="D254" s="264" t="str">
        <f>IF(Valeurs_saisies,IF(colonneA&lt;&gt;"",H253,""),"")</f>
        <v/>
      </c>
      <c r="E254" s="264" t="str">
        <f t="shared" si="6"/>
        <v/>
      </c>
      <c r="F254" s="264" t="str">
        <f>IF(Valeurs_saisies,IF(colonneA&lt;&gt;"",mensualite-G254,""),"")</f>
        <v/>
      </c>
      <c r="G254" s="264" t="str">
        <f>IF(Valeurs_saisies,IF(colonneA&lt;&gt;"",capital_restant_du*(taux_interet_annueld/nombre_versements_an),""),"")</f>
        <v/>
      </c>
      <c r="H254" s="264" t="str">
        <f>IF(Valeurs_saisies,IF(colonneA&lt;&gt;"",D254-F254,""),"")</f>
        <v/>
      </c>
      <c r="L254" s="259">
        <f t="shared" si="7"/>
        <v>20</v>
      </c>
    </row>
    <row r="255" spans="2:12" s="259" customFormat="1" ht="14.25" customHeight="1" x14ac:dyDescent="0.2">
      <c r="B255" s="262" t="str">
        <f>IF(Valeurs_saisies,IF(duree_du_pret&gt;L255,B254+1,""),"")</f>
        <v/>
      </c>
      <c r="C255" s="263" t="str">
        <f>IF(Valeurs_saisies,IF(colonneA&lt;&gt;"",DATE(YEAR($D$9),MONTH($D$9)+(colonneA)*12/nombre_versements_an,DAY($D$9)),""),"")</f>
        <v/>
      </c>
      <c r="D255" s="264" t="str">
        <f>IF(Valeurs_saisies,IF(colonneA&lt;&gt;"",H254,""),"")</f>
        <v/>
      </c>
      <c r="E255" s="264" t="str">
        <f t="shared" si="6"/>
        <v/>
      </c>
      <c r="F255" s="264" t="str">
        <f>IF(Valeurs_saisies,IF(colonneA&lt;&gt;"",mensualite-G255,""),"")</f>
        <v/>
      </c>
      <c r="G255" s="264" t="str">
        <f>IF(Valeurs_saisies,IF(colonneA&lt;&gt;"",capital_restant_du*(taux_interet_annueld/nombre_versements_an),""),"")</f>
        <v/>
      </c>
      <c r="H255" s="264" t="str">
        <f>IF(Valeurs_saisies,IF(colonneA&lt;&gt;"",D255-F255,""),"")</f>
        <v/>
      </c>
      <c r="L255" s="259">
        <f t="shared" si="7"/>
        <v>20</v>
      </c>
    </row>
    <row r="256" spans="2:12" s="259" customFormat="1" ht="14.25" customHeight="1" x14ac:dyDescent="0.2">
      <c r="B256" s="262" t="str">
        <f>IF(Valeurs_saisies,IF(duree_du_pret&gt;L256,B255+1,""),"")</f>
        <v/>
      </c>
      <c r="C256" s="263" t="str">
        <f>IF(Valeurs_saisies,IF(colonneA&lt;&gt;"",DATE(YEAR($D$9),MONTH($D$9)+(colonneA)*12/nombre_versements_an,DAY($D$9)),""),"")</f>
        <v/>
      </c>
      <c r="D256" s="264" t="str">
        <f>IF(Valeurs_saisies,IF(colonneA&lt;&gt;"",H255,""),"")</f>
        <v/>
      </c>
      <c r="E256" s="264" t="str">
        <f t="shared" si="6"/>
        <v/>
      </c>
      <c r="F256" s="264" t="str">
        <f>IF(Valeurs_saisies,IF(colonneA&lt;&gt;"",mensualite-G256,""),"")</f>
        <v/>
      </c>
      <c r="G256" s="264" t="str">
        <f>IF(Valeurs_saisies,IF(colonneA&lt;&gt;"",capital_restant_du*(taux_interet_annueld/nombre_versements_an),""),"")</f>
        <v/>
      </c>
      <c r="H256" s="264" t="str">
        <f>IF(Valeurs_saisies,IF(colonneA&lt;&gt;"",D256-F256,""),"")</f>
        <v/>
      </c>
      <c r="L256" s="259">
        <f t="shared" si="7"/>
        <v>20</v>
      </c>
    </row>
    <row r="257" spans="2:12" s="259" customFormat="1" ht="14.25" customHeight="1" x14ac:dyDescent="0.2">
      <c r="B257" s="262" t="str">
        <f>IF(Valeurs_saisies,IF(duree_du_pret&gt;L257,B256+1,""),"")</f>
        <v/>
      </c>
      <c r="C257" s="263" t="str">
        <f>IF(Valeurs_saisies,IF(colonneA&lt;&gt;"",DATE(YEAR($D$9),MONTH($D$9)+(colonneA)*12/nombre_versements_an,DAY($D$9)),""),"")</f>
        <v/>
      </c>
      <c r="D257" s="264" t="str">
        <f>IF(Valeurs_saisies,IF(colonneA&lt;&gt;"",H256,""),"")</f>
        <v/>
      </c>
      <c r="E257" s="264" t="str">
        <f t="shared" si="6"/>
        <v/>
      </c>
      <c r="F257" s="264" t="str">
        <f>IF(Valeurs_saisies,IF(colonneA&lt;&gt;"",mensualite-G257,""),"")</f>
        <v/>
      </c>
      <c r="G257" s="264" t="str">
        <f>IF(Valeurs_saisies,IF(colonneA&lt;&gt;"",capital_restant_du*(taux_interet_annueld/nombre_versements_an),""),"")</f>
        <v/>
      </c>
      <c r="H257" s="264" t="str">
        <f>IF(Valeurs_saisies,IF(colonneA&lt;&gt;"",D257-F257,""),"")</f>
        <v/>
      </c>
      <c r="L257" s="259">
        <f t="shared" si="7"/>
        <v>20</v>
      </c>
    </row>
    <row r="258" spans="2:12" s="259" customFormat="1" ht="14.25" customHeight="1" x14ac:dyDescent="0.2">
      <c r="B258" s="262" t="str">
        <f>IF(Valeurs_saisies,IF(duree_du_pret&gt;L258,B257+1,""),"")</f>
        <v/>
      </c>
      <c r="C258" s="263" t="str">
        <f>IF(Valeurs_saisies,IF(colonneA&lt;&gt;"",DATE(YEAR($D$9),MONTH($D$9)+(colonneA)*12/nombre_versements_an,DAY($D$9)),""),"")</f>
        <v/>
      </c>
      <c r="D258" s="264" t="str">
        <f>IF(Valeurs_saisies,IF(colonneA&lt;&gt;"",H257,""),"")</f>
        <v/>
      </c>
      <c r="E258" s="264" t="str">
        <f t="shared" si="6"/>
        <v/>
      </c>
      <c r="F258" s="264" t="str">
        <f>IF(Valeurs_saisies,IF(colonneA&lt;&gt;"",mensualite-G258,""),"")</f>
        <v/>
      </c>
      <c r="G258" s="264" t="str">
        <f>IF(Valeurs_saisies,IF(colonneA&lt;&gt;"",capital_restant_du*(taux_interet_annueld/nombre_versements_an),""),"")</f>
        <v/>
      </c>
      <c r="H258" s="264" t="str">
        <f>IF(Valeurs_saisies,IF(colonneA&lt;&gt;"",D258-F258,""),"")</f>
        <v/>
      </c>
      <c r="L258" s="259">
        <f t="shared" si="7"/>
        <v>20</v>
      </c>
    </row>
    <row r="259" spans="2:12" s="259" customFormat="1" ht="14.25" customHeight="1" x14ac:dyDescent="0.2">
      <c r="B259" s="262" t="str">
        <f>IF(Valeurs_saisies,IF(duree_du_pret&gt;L259,B258+1,""),"")</f>
        <v/>
      </c>
      <c r="C259" s="263" t="str">
        <f>IF(Valeurs_saisies,IF(colonneA&lt;&gt;"",DATE(YEAR($D$9),MONTH($D$9)+(colonneA)*12/nombre_versements_an,DAY($D$9)),""),"")</f>
        <v/>
      </c>
      <c r="D259" s="264" t="str">
        <f>IF(Valeurs_saisies,IF(colonneA&lt;&gt;"",H258,""),"")</f>
        <v/>
      </c>
      <c r="E259" s="264" t="str">
        <f t="shared" si="6"/>
        <v/>
      </c>
      <c r="F259" s="264" t="str">
        <f>IF(Valeurs_saisies,IF(colonneA&lt;&gt;"",mensualite-G259,""),"")</f>
        <v/>
      </c>
      <c r="G259" s="264" t="str">
        <f>IF(Valeurs_saisies,IF(colonneA&lt;&gt;"",capital_restant_du*(taux_interet_annueld/nombre_versements_an),""),"")</f>
        <v/>
      </c>
      <c r="H259" s="264" t="str">
        <f>IF(Valeurs_saisies,IF(colonneA&lt;&gt;"",D259-F259,""),"")</f>
        <v/>
      </c>
      <c r="L259" s="259">
        <f t="shared" si="7"/>
        <v>20</v>
      </c>
    </row>
    <row r="260" spans="2:12" s="259" customFormat="1" ht="14.25" customHeight="1" x14ac:dyDescent="0.2">
      <c r="B260" s="262" t="str">
        <f>IF(Valeurs_saisies,IF(duree_du_pret&gt;L260,B259+1,""),"")</f>
        <v/>
      </c>
      <c r="C260" s="263" t="str">
        <f>IF(Valeurs_saisies,IF(colonneA&lt;&gt;"",DATE(YEAR($D$9),MONTH($D$9)+(colonneA)*12/nombre_versements_an,DAY($D$9)),""),"")</f>
        <v/>
      </c>
      <c r="D260" s="264" t="str">
        <f>IF(Valeurs_saisies,IF(colonneA&lt;&gt;"",H259,""),"")</f>
        <v/>
      </c>
      <c r="E260" s="264" t="str">
        <f t="shared" si="6"/>
        <v/>
      </c>
      <c r="F260" s="264" t="str">
        <f>IF(Valeurs_saisies,IF(colonneA&lt;&gt;"",mensualite-G260,""),"")</f>
        <v/>
      </c>
      <c r="G260" s="264" t="str">
        <f>IF(Valeurs_saisies,IF(colonneA&lt;&gt;"",capital_restant_du*(taux_interet_annueld/nombre_versements_an),""),"")</f>
        <v/>
      </c>
      <c r="H260" s="264" t="str">
        <f>IF(Valeurs_saisies,IF(colonneA&lt;&gt;"",D260-F260,""),"")</f>
        <v/>
      </c>
      <c r="L260" s="259">
        <f t="shared" si="7"/>
        <v>20</v>
      </c>
    </row>
    <row r="261" spans="2:12" s="259" customFormat="1" ht="14.25" customHeight="1" x14ac:dyDescent="0.2">
      <c r="B261" s="262" t="str">
        <f>IF(Valeurs_saisies,IF(duree_du_pret&gt;L261,B260+1,""),"")</f>
        <v/>
      </c>
      <c r="C261" s="263" t="str">
        <f>IF(Valeurs_saisies,IF(colonneA&lt;&gt;"",DATE(YEAR($D$9),MONTH($D$9)+(colonneA)*12/nombre_versements_an,DAY($D$9)),""),"")</f>
        <v/>
      </c>
      <c r="D261" s="264" t="str">
        <f>IF(Valeurs_saisies,IF(colonneA&lt;&gt;"",H260,""),"")</f>
        <v/>
      </c>
      <c r="E261" s="264" t="str">
        <f t="shared" si="6"/>
        <v/>
      </c>
      <c r="F261" s="264" t="str">
        <f>IF(Valeurs_saisies,IF(colonneA&lt;&gt;"",mensualite-G261,""),"")</f>
        <v/>
      </c>
      <c r="G261" s="264" t="str">
        <f>IF(Valeurs_saisies,IF(colonneA&lt;&gt;"",capital_restant_du*(taux_interet_annueld/nombre_versements_an),""),"")</f>
        <v/>
      </c>
      <c r="H261" s="264" t="str">
        <f>IF(Valeurs_saisies,IF(colonneA&lt;&gt;"",D261-F261,""),"")</f>
        <v/>
      </c>
      <c r="L261" s="259">
        <f t="shared" si="7"/>
        <v>20</v>
      </c>
    </row>
    <row r="262" spans="2:12" s="259" customFormat="1" ht="14.25" customHeight="1" x14ac:dyDescent="0.2">
      <c r="B262" s="262" t="str">
        <f>IF(Valeurs_saisies,IF(duree_du_pret&gt;L262,B261+1,""),"")</f>
        <v/>
      </c>
      <c r="C262" s="263" t="str">
        <f>IF(Valeurs_saisies,IF(colonneA&lt;&gt;"",DATE(YEAR($D$9),MONTH($D$9)+(colonneA)*12/nombre_versements_an,DAY($D$9)),""),"")</f>
        <v/>
      </c>
      <c r="D262" s="264" t="str">
        <f>IF(Valeurs_saisies,IF(colonneA&lt;&gt;"",H261,""),"")</f>
        <v/>
      </c>
      <c r="E262" s="264" t="str">
        <f t="shared" si="6"/>
        <v/>
      </c>
      <c r="F262" s="264" t="str">
        <f>IF(Valeurs_saisies,IF(colonneA&lt;&gt;"",mensualite-G262,""),"")</f>
        <v/>
      </c>
      <c r="G262" s="264" t="str">
        <f>IF(Valeurs_saisies,IF(colonneA&lt;&gt;"",capital_restant_du*(taux_interet_annueld/nombre_versements_an),""),"")</f>
        <v/>
      </c>
      <c r="H262" s="264" t="str">
        <f>IF(Valeurs_saisies,IF(colonneA&lt;&gt;"",D262-F262,""),"")</f>
        <v/>
      </c>
      <c r="L262" s="259">
        <f t="shared" si="7"/>
        <v>20</v>
      </c>
    </row>
    <row r="263" spans="2:12" s="259" customFormat="1" ht="14.25" customHeight="1" x14ac:dyDescent="0.2">
      <c r="B263" s="262" t="str">
        <f>IF(Valeurs_saisies,IF(duree_du_pret&gt;L263,B262+1,""),"")</f>
        <v/>
      </c>
      <c r="C263" s="263" t="str">
        <f>IF(Valeurs_saisies,IF(colonneA&lt;&gt;"",DATE(YEAR($D$9),MONTH($D$9)+(colonneA)*12/nombre_versements_an,DAY($D$9)),""),"")</f>
        <v/>
      </c>
      <c r="D263" s="264" t="str">
        <f>IF(Valeurs_saisies,IF(colonneA&lt;&gt;"",H262,""),"")</f>
        <v/>
      </c>
      <c r="E263" s="264" t="str">
        <f t="shared" si="6"/>
        <v/>
      </c>
      <c r="F263" s="264" t="str">
        <f>IF(Valeurs_saisies,IF(colonneA&lt;&gt;"",mensualite-G263,""),"")</f>
        <v/>
      </c>
      <c r="G263" s="264" t="str">
        <f>IF(Valeurs_saisies,IF(colonneA&lt;&gt;"",capital_restant_du*(taux_interet_annueld/nombre_versements_an),""),"")</f>
        <v/>
      </c>
      <c r="H263" s="264" t="str">
        <f>IF(Valeurs_saisies,IF(colonneA&lt;&gt;"",D263-F263,""),"")</f>
        <v/>
      </c>
      <c r="L263" s="259">
        <f t="shared" si="7"/>
        <v>20</v>
      </c>
    </row>
    <row r="264" spans="2:12" s="259" customFormat="1" ht="14.25" customHeight="1" x14ac:dyDescent="0.2">
      <c r="B264" s="262" t="str">
        <f>IF(Valeurs_saisies,IF(duree_du_pret&gt;L264,B263+1,""),"")</f>
        <v/>
      </c>
      <c r="C264" s="263" t="str">
        <f>IF(Valeurs_saisies,IF(colonneA&lt;&gt;"",DATE(YEAR($D$9),MONTH($D$9)+(colonneA)*12/nombre_versements_an,DAY($D$9)),""),"")</f>
        <v/>
      </c>
      <c r="D264" s="264" t="str">
        <f>IF(Valeurs_saisies,IF(colonneA&lt;&gt;"",H263,""),"")</f>
        <v/>
      </c>
      <c r="E264" s="264" t="str">
        <f t="shared" si="6"/>
        <v/>
      </c>
      <c r="F264" s="264" t="str">
        <f>IF(Valeurs_saisies,IF(colonneA&lt;&gt;"",mensualite-G264,""),"")</f>
        <v/>
      </c>
      <c r="G264" s="264" t="str">
        <f>IF(Valeurs_saisies,IF(colonneA&lt;&gt;"",capital_restant_du*(taux_interet_annueld/nombre_versements_an),""),"")</f>
        <v/>
      </c>
      <c r="H264" s="264" t="str">
        <f>IF(Valeurs_saisies,IF(colonneA&lt;&gt;"",D264-F264,""),"")</f>
        <v/>
      </c>
      <c r="L264" s="259">
        <f t="shared" si="7"/>
        <v>21</v>
      </c>
    </row>
    <row r="265" spans="2:12" s="259" customFormat="1" ht="14.25" customHeight="1" x14ac:dyDescent="0.2">
      <c r="B265" s="262" t="str">
        <f>IF(Valeurs_saisies,IF(duree_du_pret&gt;L265,B264+1,""),"")</f>
        <v/>
      </c>
      <c r="C265" s="263" t="str">
        <f>IF(Valeurs_saisies,IF(colonneA&lt;&gt;"",DATE(YEAR($D$9),MONTH($D$9)+(colonneA)*12/nombre_versements_an,DAY($D$9)),""),"")</f>
        <v/>
      </c>
      <c r="D265" s="264" t="str">
        <f>IF(Valeurs_saisies,IF(colonneA&lt;&gt;"",H264,""),"")</f>
        <v/>
      </c>
      <c r="E265" s="264" t="str">
        <f t="shared" si="6"/>
        <v/>
      </c>
      <c r="F265" s="264" t="str">
        <f>IF(Valeurs_saisies,IF(colonneA&lt;&gt;"",mensualite-G265,""),"")</f>
        <v/>
      </c>
      <c r="G265" s="264" t="str">
        <f>IF(Valeurs_saisies,IF(colonneA&lt;&gt;"",capital_restant_du*(taux_interet_annueld/nombre_versements_an),""),"")</f>
        <v/>
      </c>
      <c r="H265" s="264" t="str">
        <f>IF(Valeurs_saisies,IF(colonneA&lt;&gt;"",D265-F265,""),"")</f>
        <v/>
      </c>
      <c r="L265" s="259">
        <f t="shared" si="7"/>
        <v>21</v>
      </c>
    </row>
    <row r="266" spans="2:12" s="259" customFormat="1" ht="14.25" customHeight="1" x14ac:dyDescent="0.2">
      <c r="B266" s="262" t="str">
        <f>IF(Valeurs_saisies,IF(duree_du_pret&gt;L266,B265+1,""),"")</f>
        <v/>
      </c>
      <c r="C266" s="263" t="str">
        <f>IF(Valeurs_saisies,IF(colonneA&lt;&gt;"",DATE(YEAR($D$9),MONTH($D$9)+(colonneA)*12/nombre_versements_an,DAY($D$9)),""),"")</f>
        <v/>
      </c>
      <c r="D266" s="264" t="str">
        <f>IF(Valeurs_saisies,IF(colonneA&lt;&gt;"",H265,""),"")</f>
        <v/>
      </c>
      <c r="E266" s="264" t="str">
        <f t="shared" si="6"/>
        <v/>
      </c>
      <c r="F266" s="264" t="str">
        <f>IF(Valeurs_saisies,IF(colonneA&lt;&gt;"",mensualite-G266,""),"")</f>
        <v/>
      </c>
      <c r="G266" s="264" t="str">
        <f>IF(Valeurs_saisies,IF(colonneA&lt;&gt;"",capital_restant_du*(taux_interet_annueld/nombre_versements_an),""),"")</f>
        <v/>
      </c>
      <c r="H266" s="264" t="str">
        <f>IF(Valeurs_saisies,IF(colonneA&lt;&gt;"",D266-F266,""),"")</f>
        <v/>
      </c>
      <c r="L266" s="259">
        <f t="shared" si="7"/>
        <v>21</v>
      </c>
    </row>
    <row r="267" spans="2:12" s="259" customFormat="1" ht="14.25" customHeight="1" x14ac:dyDescent="0.2">
      <c r="B267" s="262" t="str">
        <f>IF(Valeurs_saisies,IF(duree_du_pret&gt;L267,B266+1,""),"")</f>
        <v/>
      </c>
      <c r="C267" s="263" t="str">
        <f>IF(Valeurs_saisies,IF(colonneA&lt;&gt;"",DATE(YEAR($D$9),MONTH($D$9)+(colonneA)*12/nombre_versements_an,DAY($D$9)),""),"")</f>
        <v/>
      </c>
      <c r="D267" s="264" t="str">
        <f>IF(Valeurs_saisies,IF(colonneA&lt;&gt;"",H266,""),"")</f>
        <v/>
      </c>
      <c r="E267" s="264" t="str">
        <f t="shared" si="6"/>
        <v/>
      </c>
      <c r="F267" s="264" t="str">
        <f>IF(Valeurs_saisies,IF(colonneA&lt;&gt;"",mensualite-G267,""),"")</f>
        <v/>
      </c>
      <c r="G267" s="264" t="str">
        <f>IF(Valeurs_saisies,IF(colonneA&lt;&gt;"",capital_restant_du*(taux_interet_annueld/nombre_versements_an),""),"")</f>
        <v/>
      </c>
      <c r="H267" s="264" t="str">
        <f>IF(Valeurs_saisies,IF(colonneA&lt;&gt;"",D267-F267,""),"")</f>
        <v/>
      </c>
      <c r="L267" s="259">
        <f t="shared" si="7"/>
        <v>21</v>
      </c>
    </row>
    <row r="268" spans="2:12" s="259" customFormat="1" ht="14.25" customHeight="1" x14ac:dyDescent="0.2">
      <c r="B268" s="262" t="str">
        <f>IF(Valeurs_saisies,IF(duree_du_pret&gt;L268,B267+1,""),"")</f>
        <v/>
      </c>
      <c r="C268" s="263" t="str">
        <f>IF(Valeurs_saisies,IF(colonneA&lt;&gt;"",DATE(YEAR($D$9),MONTH($D$9)+(colonneA)*12/nombre_versements_an,DAY($D$9)),""),"")</f>
        <v/>
      </c>
      <c r="D268" s="264" t="str">
        <f>IF(Valeurs_saisies,IF(colonneA&lt;&gt;"",H267,""),"")</f>
        <v/>
      </c>
      <c r="E268" s="264" t="str">
        <f t="shared" ref="E268:E331" si="8">IF(colonneA&lt;&gt;"",$H$5,"")</f>
        <v/>
      </c>
      <c r="F268" s="264" t="str">
        <f>IF(Valeurs_saisies,IF(colonneA&lt;&gt;"",mensualite-G268,""),"")</f>
        <v/>
      </c>
      <c r="G268" s="264" t="str">
        <f>IF(Valeurs_saisies,IF(colonneA&lt;&gt;"",capital_restant_du*(taux_interet_annueld/nombre_versements_an),""),"")</f>
        <v/>
      </c>
      <c r="H268" s="264" t="str">
        <f>IF(Valeurs_saisies,IF(colonneA&lt;&gt;"",D268-F268,""),"")</f>
        <v/>
      </c>
      <c r="L268" s="259">
        <f t="shared" si="7"/>
        <v>21</v>
      </c>
    </row>
    <row r="269" spans="2:12" s="259" customFormat="1" ht="14.25" customHeight="1" x14ac:dyDescent="0.2">
      <c r="B269" s="262" t="str">
        <f>IF(Valeurs_saisies,IF(duree_du_pret&gt;L269,B268+1,""),"")</f>
        <v/>
      </c>
      <c r="C269" s="263" t="str">
        <f>IF(Valeurs_saisies,IF(colonneA&lt;&gt;"",DATE(YEAR($D$9),MONTH($D$9)+(colonneA)*12/nombre_versements_an,DAY($D$9)),""),"")</f>
        <v/>
      </c>
      <c r="D269" s="264" t="str">
        <f>IF(Valeurs_saisies,IF(colonneA&lt;&gt;"",H268,""),"")</f>
        <v/>
      </c>
      <c r="E269" s="264" t="str">
        <f t="shared" si="8"/>
        <v/>
      </c>
      <c r="F269" s="264" t="str">
        <f>IF(Valeurs_saisies,IF(colonneA&lt;&gt;"",mensualite-G269,""),"")</f>
        <v/>
      </c>
      <c r="G269" s="264" t="str">
        <f>IF(Valeurs_saisies,IF(colonneA&lt;&gt;"",capital_restant_du*(taux_interet_annueld/nombre_versements_an),""),"")</f>
        <v/>
      </c>
      <c r="H269" s="264" t="str">
        <f>IF(Valeurs_saisies,IF(colonneA&lt;&gt;"",D269-F269,""),"")</f>
        <v/>
      </c>
      <c r="L269" s="259">
        <f t="shared" si="7"/>
        <v>21</v>
      </c>
    </row>
    <row r="270" spans="2:12" s="259" customFormat="1" ht="14.25" customHeight="1" x14ac:dyDescent="0.2">
      <c r="B270" s="262" t="str">
        <f>IF(Valeurs_saisies,IF(duree_du_pret&gt;L270,B269+1,""),"")</f>
        <v/>
      </c>
      <c r="C270" s="263" t="str">
        <f>IF(Valeurs_saisies,IF(colonneA&lt;&gt;"",DATE(YEAR($D$9),MONTH($D$9)+(colonneA)*12/nombre_versements_an,DAY($D$9)),""),"")</f>
        <v/>
      </c>
      <c r="D270" s="264" t="str">
        <f>IF(Valeurs_saisies,IF(colonneA&lt;&gt;"",H269,""),"")</f>
        <v/>
      </c>
      <c r="E270" s="264" t="str">
        <f t="shared" si="8"/>
        <v/>
      </c>
      <c r="F270" s="264" t="str">
        <f>IF(Valeurs_saisies,IF(colonneA&lt;&gt;"",mensualite-G270,""),"")</f>
        <v/>
      </c>
      <c r="G270" s="264" t="str">
        <f>IF(Valeurs_saisies,IF(colonneA&lt;&gt;"",capital_restant_du*(taux_interet_annueld/nombre_versements_an),""),"")</f>
        <v/>
      </c>
      <c r="H270" s="264" t="str">
        <f>IF(Valeurs_saisies,IF(colonneA&lt;&gt;"",D270-F270,""),"")</f>
        <v/>
      </c>
      <c r="L270" s="259">
        <f t="shared" si="7"/>
        <v>21</v>
      </c>
    </row>
    <row r="271" spans="2:12" s="259" customFormat="1" ht="14.25" customHeight="1" x14ac:dyDescent="0.2">
      <c r="B271" s="262" t="str">
        <f>IF(Valeurs_saisies,IF(duree_du_pret&gt;L271,B270+1,""),"")</f>
        <v/>
      </c>
      <c r="C271" s="263" t="str">
        <f>IF(Valeurs_saisies,IF(colonneA&lt;&gt;"",DATE(YEAR($D$9),MONTH($D$9)+(colonneA)*12/nombre_versements_an,DAY($D$9)),""),"")</f>
        <v/>
      </c>
      <c r="D271" s="264" t="str">
        <f>IF(Valeurs_saisies,IF(colonneA&lt;&gt;"",H270,""),"")</f>
        <v/>
      </c>
      <c r="E271" s="264" t="str">
        <f t="shared" si="8"/>
        <v/>
      </c>
      <c r="F271" s="264" t="str">
        <f>IF(Valeurs_saisies,IF(colonneA&lt;&gt;"",mensualite-G271,""),"")</f>
        <v/>
      </c>
      <c r="G271" s="264" t="str">
        <f>IF(Valeurs_saisies,IF(colonneA&lt;&gt;"",capital_restant_du*(taux_interet_annueld/nombre_versements_an),""),"")</f>
        <v/>
      </c>
      <c r="H271" s="264" t="str">
        <f>IF(Valeurs_saisies,IF(colonneA&lt;&gt;"",D271-F271,""),"")</f>
        <v/>
      </c>
      <c r="L271" s="259">
        <f t="shared" si="7"/>
        <v>21</v>
      </c>
    </row>
    <row r="272" spans="2:12" s="259" customFormat="1" ht="14.25" customHeight="1" x14ac:dyDescent="0.2">
      <c r="B272" s="262" t="str">
        <f>IF(Valeurs_saisies,IF(duree_du_pret&gt;L272,B271+1,""),"")</f>
        <v/>
      </c>
      <c r="C272" s="263" t="str">
        <f>IF(Valeurs_saisies,IF(colonneA&lt;&gt;"",DATE(YEAR($D$9),MONTH($D$9)+(colonneA)*12/nombre_versements_an,DAY($D$9)),""),"")</f>
        <v/>
      </c>
      <c r="D272" s="264" t="str">
        <f>IF(Valeurs_saisies,IF(colonneA&lt;&gt;"",H271,""),"")</f>
        <v/>
      </c>
      <c r="E272" s="264" t="str">
        <f t="shared" si="8"/>
        <v/>
      </c>
      <c r="F272" s="264" t="str">
        <f>IF(Valeurs_saisies,IF(colonneA&lt;&gt;"",mensualite-G272,""),"")</f>
        <v/>
      </c>
      <c r="G272" s="264" t="str">
        <f>IF(Valeurs_saisies,IF(colonneA&lt;&gt;"",capital_restant_du*(taux_interet_annueld/nombre_versements_an),""),"")</f>
        <v/>
      </c>
      <c r="H272" s="264" t="str">
        <f>IF(Valeurs_saisies,IF(colonneA&lt;&gt;"",D272-F272,""),"")</f>
        <v/>
      </c>
      <c r="L272" s="259">
        <f t="shared" si="7"/>
        <v>21</v>
      </c>
    </row>
    <row r="273" spans="2:12" s="259" customFormat="1" ht="14.25" customHeight="1" x14ac:dyDescent="0.2">
      <c r="B273" s="262" t="str">
        <f>IF(Valeurs_saisies,IF(duree_du_pret&gt;L273,B272+1,""),"")</f>
        <v/>
      </c>
      <c r="C273" s="263" t="str">
        <f>IF(Valeurs_saisies,IF(colonneA&lt;&gt;"",DATE(YEAR($D$9),MONTH($D$9)+(colonneA)*12/nombre_versements_an,DAY($D$9)),""),"")</f>
        <v/>
      </c>
      <c r="D273" s="264" t="str">
        <f>IF(Valeurs_saisies,IF(colonneA&lt;&gt;"",H272,""),"")</f>
        <v/>
      </c>
      <c r="E273" s="264" t="str">
        <f t="shared" si="8"/>
        <v/>
      </c>
      <c r="F273" s="264" t="str">
        <f>IF(Valeurs_saisies,IF(colonneA&lt;&gt;"",mensualite-G273,""),"")</f>
        <v/>
      </c>
      <c r="G273" s="264" t="str">
        <f>IF(Valeurs_saisies,IF(colonneA&lt;&gt;"",capital_restant_du*(taux_interet_annueld/nombre_versements_an),""),"")</f>
        <v/>
      </c>
      <c r="H273" s="264" t="str">
        <f>IF(Valeurs_saisies,IF(colonneA&lt;&gt;"",D273-F273,""),"")</f>
        <v/>
      </c>
      <c r="L273" s="259">
        <f t="shared" si="7"/>
        <v>21</v>
      </c>
    </row>
    <row r="274" spans="2:12" s="259" customFormat="1" ht="14.25" customHeight="1" x14ac:dyDescent="0.2">
      <c r="B274" s="262" t="str">
        <f>IF(Valeurs_saisies,IF(duree_du_pret&gt;L274,B273+1,""),"")</f>
        <v/>
      </c>
      <c r="C274" s="263" t="str">
        <f>IF(Valeurs_saisies,IF(colonneA&lt;&gt;"",DATE(YEAR($D$9),MONTH($D$9)+(colonneA)*12/nombre_versements_an,DAY($D$9)),""),"")</f>
        <v/>
      </c>
      <c r="D274" s="264" t="str">
        <f>IF(Valeurs_saisies,IF(colonneA&lt;&gt;"",H273,""),"")</f>
        <v/>
      </c>
      <c r="E274" s="264" t="str">
        <f t="shared" si="8"/>
        <v/>
      </c>
      <c r="F274" s="264" t="str">
        <f>IF(Valeurs_saisies,IF(colonneA&lt;&gt;"",mensualite-G274,""),"")</f>
        <v/>
      </c>
      <c r="G274" s="264" t="str">
        <f>IF(Valeurs_saisies,IF(colonneA&lt;&gt;"",capital_restant_du*(taux_interet_annueld/nombre_versements_an),""),"")</f>
        <v/>
      </c>
      <c r="H274" s="264" t="str">
        <f>IF(Valeurs_saisies,IF(colonneA&lt;&gt;"",D274-F274,""),"")</f>
        <v/>
      </c>
      <c r="L274" s="259">
        <f t="shared" si="7"/>
        <v>21</v>
      </c>
    </row>
    <row r="275" spans="2:12" s="259" customFormat="1" ht="14.25" customHeight="1" x14ac:dyDescent="0.2">
      <c r="B275" s="262" t="str">
        <f>IF(Valeurs_saisies,IF(duree_du_pret&gt;L275,B274+1,""),"")</f>
        <v/>
      </c>
      <c r="C275" s="263" t="str">
        <f>IF(Valeurs_saisies,IF(colonneA&lt;&gt;"",DATE(YEAR($D$9),MONTH($D$9)+(colonneA)*12/nombre_versements_an,DAY($D$9)),""),"")</f>
        <v/>
      </c>
      <c r="D275" s="264" t="str">
        <f>IF(Valeurs_saisies,IF(colonneA&lt;&gt;"",H274,""),"")</f>
        <v/>
      </c>
      <c r="E275" s="264" t="str">
        <f t="shared" si="8"/>
        <v/>
      </c>
      <c r="F275" s="264" t="str">
        <f>IF(Valeurs_saisies,IF(colonneA&lt;&gt;"",mensualite-G275,""),"")</f>
        <v/>
      </c>
      <c r="G275" s="264" t="str">
        <f>IF(Valeurs_saisies,IF(colonneA&lt;&gt;"",capital_restant_du*(taux_interet_annueld/nombre_versements_an),""),"")</f>
        <v/>
      </c>
      <c r="H275" s="264" t="str">
        <f>IF(Valeurs_saisies,IF(colonneA&lt;&gt;"",D275-F275,""),"")</f>
        <v/>
      </c>
      <c r="L275" s="259">
        <f t="shared" si="7"/>
        <v>21</v>
      </c>
    </row>
    <row r="276" spans="2:12" s="259" customFormat="1" ht="14.25" customHeight="1" x14ac:dyDescent="0.2">
      <c r="B276" s="262" t="str">
        <f>IF(Valeurs_saisies,IF(duree_du_pret&gt;L276,B275+1,""),"")</f>
        <v/>
      </c>
      <c r="C276" s="263" t="str">
        <f>IF(Valeurs_saisies,IF(colonneA&lt;&gt;"",DATE(YEAR($D$9),MONTH($D$9)+(colonneA)*12/nombre_versements_an,DAY($D$9)),""),"")</f>
        <v/>
      </c>
      <c r="D276" s="264" t="str">
        <f>IF(Valeurs_saisies,IF(colonneA&lt;&gt;"",H275,""),"")</f>
        <v/>
      </c>
      <c r="E276" s="264" t="str">
        <f t="shared" si="8"/>
        <v/>
      </c>
      <c r="F276" s="264" t="str">
        <f>IF(Valeurs_saisies,IF(colonneA&lt;&gt;"",mensualite-G276,""),"")</f>
        <v/>
      </c>
      <c r="G276" s="264" t="str">
        <f>IF(Valeurs_saisies,IF(colonneA&lt;&gt;"",capital_restant_du*(taux_interet_annueld/nombre_versements_an),""),"")</f>
        <v/>
      </c>
      <c r="H276" s="264" t="str">
        <f>IF(Valeurs_saisies,IF(colonneA&lt;&gt;"",D276-F276,""),"")</f>
        <v/>
      </c>
      <c r="L276" s="259">
        <f t="shared" si="7"/>
        <v>22</v>
      </c>
    </row>
    <row r="277" spans="2:12" s="259" customFormat="1" ht="14.25" customHeight="1" x14ac:dyDescent="0.2">
      <c r="B277" s="262" t="str">
        <f>IF(Valeurs_saisies,IF(duree_du_pret&gt;L277,B276+1,""),"")</f>
        <v/>
      </c>
      <c r="C277" s="263" t="str">
        <f>IF(Valeurs_saisies,IF(colonneA&lt;&gt;"",DATE(YEAR($D$9),MONTH($D$9)+(colonneA)*12/nombre_versements_an,DAY($D$9)),""),"")</f>
        <v/>
      </c>
      <c r="D277" s="264" t="str">
        <f>IF(Valeurs_saisies,IF(colonneA&lt;&gt;"",H276,""),"")</f>
        <v/>
      </c>
      <c r="E277" s="264" t="str">
        <f t="shared" si="8"/>
        <v/>
      </c>
      <c r="F277" s="264" t="str">
        <f>IF(Valeurs_saisies,IF(colonneA&lt;&gt;"",mensualite-G277,""),"")</f>
        <v/>
      </c>
      <c r="G277" s="264" t="str">
        <f>IF(Valeurs_saisies,IF(colonneA&lt;&gt;"",capital_restant_du*(taux_interet_annueld/nombre_versements_an),""),"")</f>
        <v/>
      </c>
      <c r="H277" s="264" t="str">
        <f>IF(Valeurs_saisies,IF(colonneA&lt;&gt;"",D277-F277,""),"")</f>
        <v/>
      </c>
      <c r="L277" s="259">
        <f t="shared" si="7"/>
        <v>22</v>
      </c>
    </row>
    <row r="278" spans="2:12" s="259" customFormat="1" ht="14.25" customHeight="1" x14ac:dyDescent="0.2">
      <c r="B278" s="262" t="str">
        <f>IF(Valeurs_saisies,IF(duree_du_pret&gt;L278,B277+1,""),"")</f>
        <v/>
      </c>
      <c r="C278" s="263" t="str">
        <f>IF(Valeurs_saisies,IF(colonneA&lt;&gt;"",DATE(YEAR($D$9),MONTH($D$9)+(colonneA)*12/nombre_versements_an,DAY($D$9)),""),"")</f>
        <v/>
      </c>
      <c r="D278" s="264" t="str">
        <f>IF(Valeurs_saisies,IF(colonneA&lt;&gt;"",H277,""),"")</f>
        <v/>
      </c>
      <c r="E278" s="264" t="str">
        <f t="shared" si="8"/>
        <v/>
      </c>
      <c r="F278" s="264" t="str">
        <f>IF(Valeurs_saisies,IF(colonneA&lt;&gt;"",mensualite-G278,""),"")</f>
        <v/>
      </c>
      <c r="G278" s="264" t="str">
        <f>IF(Valeurs_saisies,IF(colonneA&lt;&gt;"",capital_restant_du*(taux_interet_annueld/nombre_versements_an),""),"")</f>
        <v/>
      </c>
      <c r="H278" s="264" t="str">
        <f>IF(Valeurs_saisies,IF(colonneA&lt;&gt;"",D278-F278,""),"")</f>
        <v/>
      </c>
      <c r="L278" s="259">
        <f t="shared" si="7"/>
        <v>22</v>
      </c>
    </row>
    <row r="279" spans="2:12" s="259" customFormat="1" ht="14.25" customHeight="1" x14ac:dyDescent="0.2">
      <c r="B279" s="262" t="str">
        <f>IF(Valeurs_saisies,IF(duree_du_pret&gt;L279,B278+1,""),"")</f>
        <v/>
      </c>
      <c r="C279" s="263" t="str">
        <f>IF(Valeurs_saisies,IF(colonneA&lt;&gt;"",DATE(YEAR($D$9),MONTH($D$9)+(colonneA)*12/nombre_versements_an,DAY($D$9)),""),"")</f>
        <v/>
      </c>
      <c r="D279" s="264" t="str">
        <f>IF(Valeurs_saisies,IF(colonneA&lt;&gt;"",H278,""),"")</f>
        <v/>
      </c>
      <c r="E279" s="264" t="str">
        <f t="shared" si="8"/>
        <v/>
      </c>
      <c r="F279" s="264" t="str">
        <f>IF(Valeurs_saisies,IF(colonneA&lt;&gt;"",mensualite-G279,""),"")</f>
        <v/>
      </c>
      <c r="G279" s="264" t="str">
        <f>IF(Valeurs_saisies,IF(colonneA&lt;&gt;"",capital_restant_du*(taux_interet_annueld/nombre_versements_an),""),"")</f>
        <v/>
      </c>
      <c r="H279" s="264" t="str">
        <f>IF(Valeurs_saisies,IF(colonneA&lt;&gt;"",D279-F279,""),"")</f>
        <v/>
      </c>
      <c r="L279" s="259">
        <f t="shared" si="7"/>
        <v>22</v>
      </c>
    </row>
    <row r="280" spans="2:12" s="259" customFormat="1" ht="14.25" customHeight="1" x14ac:dyDescent="0.2">
      <c r="B280" s="262" t="str">
        <f>IF(Valeurs_saisies,IF(duree_du_pret&gt;L280,B279+1,""),"")</f>
        <v/>
      </c>
      <c r="C280" s="263" t="str">
        <f>IF(Valeurs_saisies,IF(colonneA&lt;&gt;"",DATE(YEAR($D$9),MONTH($D$9)+(colonneA)*12/nombre_versements_an,DAY($D$9)),""),"")</f>
        <v/>
      </c>
      <c r="D280" s="264" t="str">
        <f>IF(Valeurs_saisies,IF(colonneA&lt;&gt;"",H279,""),"")</f>
        <v/>
      </c>
      <c r="E280" s="264" t="str">
        <f t="shared" si="8"/>
        <v/>
      </c>
      <c r="F280" s="264" t="str">
        <f>IF(Valeurs_saisies,IF(colonneA&lt;&gt;"",mensualite-G280,""),"")</f>
        <v/>
      </c>
      <c r="G280" s="264" t="str">
        <f>IF(Valeurs_saisies,IF(colonneA&lt;&gt;"",capital_restant_du*(taux_interet_annueld/nombre_versements_an),""),"")</f>
        <v/>
      </c>
      <c r="H280" s="264" t="str">
        <f>IF(Valeurs_saisies,IF(colonneA&lt;&gt;"",D280-F280,""),"")</f>
        <v/>
      </c>
      <c r="L280" s="259">
        <f t="shared" si="7"/>
        <v>22</v>
      </c>
    </row>
    <row r="281" spans="2:12" s="259" customFormat="1" ht="14.25" customHeight="1" x14ac:dyDescent="0.2">
      <c r="B281" s="262" t="str">
        <f>IF(Valeurs_saisies,IF(duree_du_pret&gt;L281,B280+1,""),"")</f>
        <v/>
      </c>
      <c r="C281" s="263" t="str">
        <f>IF(Valeurs_saisies,IF(colonneA&lt;&gt;"",DATE(YEAR($D$9),MONTH($D$9)+(colonneA)*12/nombre_versements_an,DAY($D$9)),""),"")</f>
        <v/>
      </c>
      <c r="D281" s="264" t="str">
        <f>IF(Valeurs_saisies,IF(colonneA&lt;&gt;"",H280,""),"")</f>
        <v/>
      </c>
      <c r="E281" s="264" t="str">
        <f t="shared" si="8"/>
        <v/>
      </c>
      <c r="F281" s="264" t="str">
        <f>IF(Valeurs_saisies,IF(colonneA&lt;&gt;"",mensualite-G281,""),"")</f>
        <v/>
      </c>
      <c r="G281" s="264" t="str">
        <f>IF(Valeurs_saisies,IF(colonneA&lt;&gt;"",capital_restant_du*(taux_interet_annueld/nombre_versements_an),""),"")</f>
        <v/>
      </c>
      <c r="H281" s="264" t="str">
        <f>IF(Valeurs_saisies,IF(colonneA&lt;&gt;"",D281-F281,""),"")</f>
        <v/>
      </c>
      <c r="L281" s="259">
        <f t="shared" ref="L281:L344" si="9">L269+1</f>
        <v>22</v>
      </c>
    </row>
    <row r="282" spans="2:12" s="259" customFormat="1" ht="14.25" customHeight="1" x14ac:dyDescent="0.2">
      <c r="B282" s="262" t="str">
        <f>IF(Valeurs_saisies,IF(duree_du_pret&gt;L282,B281+1,""),"")</f>
        <v/>
      </c>
      <c r="C282" s="263" t="str">
        <f>IF(Valeurs_saisies,IF(colonneA&lt;&gt;"",DATE(YEAR($D$9),MONTH($D$9)+(colonneA)*12/nombre_versements_an,DAY($D$9)),""),"")</f>
        <v/>
      </c>
      <c r="D282" s="264" t="str">
        <f>IF(Valeurs_saisies,IF(colonneA&lt;&gt;"",H281,""),"")</f>
        <v/>
      </c>
      <c r="E282" s="264" t="str">
        <f t="shared" si="8"/>
        <v/>
      </c>
      <c r="F282" s="264" t="str">
        <f>IF(Valeurs_saisies,IF(colonneA&lt;&gt;"",mensualite-G282,""),"")</f>
        <v/>
      </c>
      <c r="G282" s="264" t="str">
        <f>IF(Valeurs_saisies,IF(colonneA&lt;&gt;"",capital_restant_du*(taux_interet_annueld/nombre_versements_an),""),"")</f>
        <v/>
      </c>
      <c r="H282" s="264" t="str">
        <f>IF(Valeurs_saisies,IF(colonneA&lt;&gt;"",D282-F282,""),"")</f>
        <v/>
      </c>
      <c r="L282" s="259">
        <f t="shared" si="9"/>
        <v>22</v>
      </c>
    </row>
    <row r="283" spans="2:12" s="259" customFormat="1" ht="14.25" customHeight="1" x14ac:dyDescent="0.2">
      <c r="B283" s="262" t="str">
        <f>IF(Valeurs_saisies,IF(duree_du_pret&gt;L283,B282+1,""),"")</f>
        <v/>
      </c>
      <c r="C283" s="263" t="str">
        <f>IF(Valeurs_saisies,IF(colonneA&lt;&gt;"",DATE(YEAR($D$9),MONTH($D$9)+(colonneA)*12/nombre_versements_an,DAY($D$9)),""),"")</f>
        <v/>
      </c>
      <c r="D283" s="264" t="str">
        <f>IF(Valeurs_saisies,IF(colonneA&lt;&gt;"",H282,""),"")</f>
        <v/>
      </c>
      <c r="E283" s="264" t="str">
        <f t="shared" si="8"/>
        <v/>
      </c>
      <c r="F283" s="264" t="str">
        <f>IF(Valeurs_saisies,IF(colonneA&lt;&gt;"",mensualite-G283,""),"")</f>
        <v/>
      </c>
      <c r="G283" s="264" t="str">
        <f>IF(Valeurs_saisies,IF(colonneA&lt;&gt;"",capital_restant_du*(taux_interet_annueld/nombre_versements_an),""),"")</f>
        <v/>
      </c>
      <c r="H283" s="264" t="str">
        <f>IF(Valeurs_saisies,IF(colonneA&lt;&gt;"",D283-F283,""),"")</f>
        <v/>
      </c>
      <c r="L283" s="259">
        <f t="shared" si="9"/>
        <v>22</v>
      </c>
    </row>
    <row r="284" spans="2:12" s="259" customFormat="1" ht="14.25" customHeight="1" x14ac:dyDescent="0.2">
      <c r="B284" s="262" t="str">
        <f>IF(Valeurs_saisies,IF(duree_du_pret&gt;L284,B283+1,""),"")</f>
        <v/>
      </c>
      <c r="C284" s="263" t="str">
        <f>IF(Valeurs_saisies,IF(colonneA&lt;&gt;"",DATE(YEAR($D$9),MONTH($D$9)+(colonneA)*12/nombre_versements_an,DAY($D$9)),""),"")</f>
        <v/>
      </c>
      <c r="D284" s="264" t="str">
        <f>IF(Valeurs_saisies,IF(colonneA&lt;&gt;"",H283,""),"")</f>
        <v/>
      </c>
      <c r="E284" s="264" t="str">
        <f t="shared" si="8"/>
        <v/>
      </c>
      <c r="F284" s="264" t="str">
        <f>IF(Valeurs_saisies,IF(colonneA&lt;&gt;"",mensualite-G284,""),"")</f>
        <v/>
      </c>
      <c r="G284" s="264" t="str">
        <f>IF(Valeurs_saisies,IF(colonneA&lt;&gt;"",capital_restant_du*(taux_interet_annueld/nombre_versements_an),""),"")</f>
        <v/>
      </c>
      <c r="H284" s="264" t="str">
        <f>IF(Valeurs_saisies,IF(colonneA&lt;&gt;"",D284-F284,""),"")</f>
        <v/>
      </c>
      <c r="L284" s="259">
        <f t="shared" si="9"/>
        <v>22</v>
      </c>
    </row>
    <row r="285" spans="2:12" s="259" customFormat="1" ht="14.25" customHeight="1" x14ac:dyDescent="0.2">
      <c r="B285" s="262" t="str">
        <f>IF(Valeurs_saisies,IF(duree_du_pret&gt;L285,B284+1,""),"")</f>
        <v/>
      </c>
      <c r="C285" s="263" t="str">
        <f>IF(Valeurs_saisies,IF(colonneA&lt;&gt;"",DATE(YEAR($D$9),MONTH($D$9)+(colonneA)*12/nombre_versements_an,DAY($D$9)),""),"")</f>
        <v/>
      </c>
      <c r="D285" s="264" t="str">
        <f>IF(Valeurs_saisies,IF(colonneA&lt;&gt;"",H284,""),"")</f>
        <v/>
      </c>
      <c r="E285" s="264" t="str">
        <f t="shared" si="8"/>
        <v/>
      </c>
      <c r="F285" s="264" t="str">
        <f>IF(Valeurs_saisies,IF(colonneA&lt;&gt;"",mensualite-G285,""),"")</f>
        <v/>
      </c>
      <c r="G285" s="264" t="str">
        <f>IF(Valeurs_saisies,IF(colonneA&lt;&gt;"",capital_restant_du*(taux_interet_annueld/nombre_versements_an),""),"")</f>
        <v/>
      </c>
      <c r="H285" s="264" t="str">
        <f>IF(Valeurs_saisies,IF(colonneA&lt;&gt;"",D285-F285,""),"")</f>
        <v/>
      </c>
      <c r="L285" s="259">
        <f t="shared" si="9"/>
        <v>22</v>
      </c>
    </row>
    <row r="286" spans="2:12" s="259" customFormat="1" ht="14.25" customHeight="1" x14ac:dyDescent="0.2">
      <c r="B286" s="262" t="str">
        <f>IF(Valeurs_saisies,IF(duree_du_pret&gt;L286,B285+1,""),"")</f>
        <v/>
      </c>
      <c r="C286" s="263" t="str">
        <f>IF(Valeurs_saisies,IF(colonneA&lt;&gt;"",DATE(YEAR($D$9),MONTH($D$9)+(colonneA)*12/nombre_versements_an,DAY($D$9)),""),"")</f>
        <v/>
      </c>
      <c r="D286" s="264" t="str">
        <f>IF(Valeurs_saisies,IF(colonneA&lt;&gt;"",H285,""),"")</f>
        <v/>
      </c>
      <c r="E286" s="264" t="str">
        <f t="shared" si="8"/>
        <v/>
      </c>
      <c r="F286" s="264" t="str">
        <f>IF(Valeurs_saisies,IF(colonneA&lt;&gt;"",mensualite-G286,""),"")</f>
        <v/>
      </c>
      <c r="G286" s="264" t="str">
        <f>IF(Valeurs_saisies,IF(colonneA&lt;&gt;"",capital_restant_du*(taux_interet_annueld/nombre_versements_an),""),"")</f>
        <v/>
      </c>
      <c r="H286" s="264" t="str">
        <f>IF(Valeurs_saisies,IF(colonneA&lt;&gt;"",D286-F286,""),"")</f>
        <v/>
      </c>
      <c r="L286" s="259">
        <f t="shared" si="9"/>
        <v>22</v>
      </c>
    </row>
    <row r="287" spans="2:12" s="259" customFormat="1" ht="14.25" customHeight="1" x14ac:dyDescent="0.2">
      <c r="B287" s="262" t="str">
        <f>IF(Valeurs_saisies,IF(duree_du_pret&gt;L287,B286+1,""),"")</f>
        <v/>
      </c>
      <c r="C287" s="263" t="str">
        <f>IF(Valeurs_saisies,IF(colonneA&lt;&gt;"",DATE(YEAR($D$9),MONTH($D$9)+(colonneA)*12/nombre_versements_an,DAY($D$9)),""),"")</f>
        <v/>
      </c>
      <c r="D287" s="264" t="str">
        <f>IF(Valeurs_saisies,IF(colonneA&lt;&gt;"",H286,""),"")</f>
        <v/>
      </c>
      <c r="E287" s="264" t="str">
        <f t="shared" si="8"/>
        <v/>
      </c>
      <c r="F287" s="264" t="str">
        <f>IF(Valeurs_saisies,IF(colonneA&lt;&gt;"",mensualite-G287,""),"")</f>
        <v/>
      </c>
      <c r="G287" s="264" t="str">
        <f>IF(Valeurs_saisies,IF(colonneA&lt;&gt;"",capital_restant_du*(taux_interet_annueld/nombre_versements_an),""),"")</f>
        <v/>
      </c>
      <c r="H287" s="264" t="str">
        <f>IF(Valeurs_saisies,IF(colonneA&lt;&gt;"",D287-F287,""),"")</f>
        <v/>
      </c>
      <c r="L287" s="259">
        <f t="shared" si="9"/>
        <v>22</v>
      </c>
    </row>
    <row r="288" spans="2:12" s="259" customFormat="1" ht="14.25" customHeight="1" x14ac:dyDescent="0.2">
      <c r="B288" s="262" t="str">
        <f>IF(Valeurs_saisies,IF(duree_du_pret&gt;L288,B287+1,""),"")</f>
        <v/>
      </c>
      <c r="C288" s="263" t="str">
        <f>IF(Valeurs_saisies,IF(colonneA&lt;&gt;"",DATE(YEAR($D$9),MONTH($D$9)+(colonneA)*12/nombre_versements_an,DAY($D$9)),""),"")</f>
        <v/>
      </c>
      <c r="D288" s="264" t="str">
        <f>IF(Valeurs_saisies,IF(colonneA&lt;&gt;"",H287,""),"")</f>
        <v/>
      </c>
      <c r="E288" s="264" t="str">
        <f t="shared" si="8"/>
        <v/>
      </c>
      <c r="F288" s="264" t="str">
        <f>IF(Valeurs_saisies,IF(colonneA&lt;&gt;"",mensualite-G288,""),"")</f>
        <v/>
      </c>
      <c r="G288" s="264" t="str">
        <f>IF(Valeurs_saisies,IF(colonneA&lt;&gt;"",capital_restant_du*(taux_interet_annueld/nombre_versements_an),""),"")</f>
        <v/>
      </c>
      <c r="H288" s="264" t="str">
        <f>IF(Valeurs_saisies,IF(colonneA&lt;&gt;"",D288-F288,""),"")</f>
        <v/>
      </c>
      <c r="L288" s="259">
        <f t="shared" si="9"/>
        <v>23</v>
      </c>
    </row>
    <row r="289" spans="2:12" s="259" customFormat="1" ht="14.25" customHeight="1" x14ac:dyDescent="0.2">
      <c r="B289" s="262" t="str">
        <f>IF(Valeurs_saisies,IF(duree_du_pret&gt;L289,B288+1,""),"")</f>
        <v/>
      </c>
      <c r="C289" s="263" t="str">
        <f>IF(Valeurs_saisies,IF(colonneA&lt;&gt;"",DATE(YEAR($D$9),MONTH($D$9)+(colonneA)*12/nombre_versements_an,DAY($D$9)),""),"")</f>
        <v/>
      </c>
      <c r="D289" s="264" t="str">
        <f>IF(Valeurs_saisies,IF(colonneA&lt;&gt;"",H288,""),"")</f>
        <v/>
      </c>
      <c r="E289" s="264" t="str">
        <f t="shared" si="8"/>
        <v/>
      </c>
      <c r="F289" s="264" t="str">
        <f>IF(Valeurs_saisies,IF(colonneA&lt;&gt;"",mensualite-G289,""),"")</f>
        <v/>
      </c>
      <c r="G289" s="264" t="str">
        <f>IF(Valeurs_saisies,IF(colonneA&lt;&gt;"",capital_restant_du*(taux_interet_annueld/nombre_versements_an),""),"")</f>
        <v/>
      </c>
      <c r="H289" s="264" t="str">
        <f>IF(Valeurs_saisies,IF(colonneA&lt;&gt;"",D289-F289,""),"")</f>
        <v/>
      </c>
      <c r="L289" s="259">
        <f t="shared" si="9"/>
        <v>23</v>
      </c>
    </row>
    <row r="290" spans="2:12" s="259" customFormat="1" ht="14.25" customHeight="1" x14ac:dyDescent="0.2">
      <c r="B290" s="262" t="str">
        <f>IF(Valeurs_saisies,IF(duree_du_pret&gt;L290,B289+1,""),"")</f>
        <v/>
      </c>
      <c r="C290" s="263" t="str">
        <f>IF(Valeurs_saisies,IF(colonneA&lt;&gt;"",DATE(YEAR($D$9),MONTH($D$9)+(colonneA)*12/nombre_versements_an,DAY($D$9)),""),"")</f>
        <v/>
      </c>
      <c r="D290" s="264" t="str">
        <f>IF(Valeurs_saisies,IF(colonneA&lt;&gt;"",H289,""),"")</f>
        <v/>
      </c>
      <c r="E290" s="264" t="str">
        <f t="shared" si="8"/>
        <v/>
      </c>
      <c r="F290" s="264" t="str">
        <f>IF(Valeurs_saisies,IF(colonneA&lt;&gt;"",mensualite-G290,""),"")</f>
        <v/>
      </c>
      <c r="G290" s="264" t="str">
        <f>IF(Valeurs_saisies,IF(colonneA&lt;&gt;"",capital_restant_du*(taux_interet_annueld/nombre_versements_an),""),"")</f>
        <v/>
      </c>
      <c r="H290" s="264" t="str">
        <f>IF(Valeurs_saisies,IF(colonneA&lt;&gt;"",D290-F290,""),"")</f>
        <v/>
      </c>
      <c r="L290" s="259">
        <f t="shared" si="9"/>
        <v>23</v>
      </c>
    </row>
    <row r="291" spans="2:12" s="259" customFormat="1" ht="14.25" customHeight="1" x14ac:dyDescent="0.2">
      <c r="B291" s="262" t="str">
        <f>IF(Valeurs_saisies,IF(duree_du_pret&gt;L291,B290+1,""),"")</f>
        <v/>
      </c>
      <c r="C291" s="263" t="str">
        <f>IF(Valeurs_saisies,IF(colonneA&lt;&gt;"",DATE(YEAR($D$9),MONTH($D$9)+(colonneA)*12/nombre_versements_an,DAY($D$9)),""),"")</f>
        <v/>
      </c>
      <c r="D291" s="264" t="str">
        <f>IF(Valeurs_saisies,IF(colonneA&lt;&gt;"",H290,""),"")</f>
        <v/>
      </c>
      <c r="E291" s="264" t="str">
        <f t="shared" si="8"/>
        <v/>
      </c>
      <c r="F291" s="264" t="str">
        <f>IF(Valeurs_saisies,IF(colonneA&lt;&gt;"",mensualite-G291,""),"")</f>
        <v/>
      </c>
      <c r="G291" s="264" t="str">
        <f>IF(Valeurs_saisies,IF(colonneA&lt;&gt;"",capital_restant_du*(taux_interet_annueld/nombre_versements_an),""),"")</f>
        <v/>
      </c>
      <c r="H291" s="264" t="str">
        <f>IF(Valeurs_saisies,IF(colonneA&lt;&gt;"",D291-F291,""),"")</f>
        <v/>
      </c>
      <c r="L291" s="259">
        <f t="shared" si="9"/>
        <v>23</v>
      </c>
    </row>
    <row r="292" spans="2:12" s="259" customFormat="1" ht="14.25" customHeight="1" x14ac:dyDescent="0.2">
      <c r="B292" s="262" t="str">
        <f>IF(Valeurs_saisies,IF(duree_du_pret&gt;L292,B291+1,""),"")</f>
        <v/>
      </c>
      <c r="C292" s="263" t="str">
        <f>IF(Valeurs_saisies,IF(colonneA&lt;&gt;"",DATE(YEAR($D$9),MONTH($D$9)+(colonneA)*12/nombre_versements_an,DAY($D$9)),""),"")</f>
        <v/>
      </c>
      <c r="D292" s="264" t="str">
        <f>IF(Valeurs_saisies,IF(colonneA&lt;&gt;"",H291,""),"")</f>
        <v/>
      </c>
      <c r="E292" s="264" t="str">
        <f t="shared" si="8"/>
        <v/>
      </c>
      <c r="F292" s="264" t="str">
        <f>IF(Valeurs_saisies,IF(colonneA&lt;&gt;"",mensualite-G292,""),"")</f>
        <v/>
      </c>
      <c r="G292" s="264" t="str">
        <f>IF(Valeurs_saisies,IF(colonneA&lt;&gt;"",capital_restant_du*(taux_interet_annueld/nombre_versements_an),""),"")</f>
        <v/>
      </c>
      <c r="H292" s="264" t="str">
        <f>IF(Valeurs_saisies,IF(colonneA&lt;&gt;"",D292-F292,""),"")</f>
        <v/>
      </c>
      <c r="L292" s="259">
        <f t="shared" si="9"/>
        <v>23</v>
      </c>
    </row>
    <row r="293" spans="2:12" s="259" customFormat="1" ht="14.25" customHeight="1" x14ac:dyDescent="0.2">
      <c r="B293" s="262" t="str">
        <f>IF(Valeurs_saisies,IF(duree_du_pret&gt;L293,B292+1,""),"")</f>
        <v/>
      </c>
      <c r="C293" s="263" t="str">
        <f>IF(Valeurs_saisies,IF(colonneA&lt;&gt;"",DATE(YEAR($D$9),MONTH($D$9)+(colonneA)*12/nombre_versements_an,DAY($D$9)),""),"")</f>
        <v/>
      </c>
      <c r="D293" s="264" t="str">
        <f>IF(Valeurs_saisies,IF(colonneA&lt;&gt;"",H292,""),"")</f>
        <v/>
      </c>
      <c r="E293" s="264" t="str">
        <f t="shared" si="8"/>
        <v/>
      </c>
      <c r="F293" s="264" t="str">
        <f>IF(Valeurs_saisies,IF(colonneA&lt;&gt;"",mensualite-G293,""),"")</f>
        <v/>
      </c>
      <c r="G293" s="264" t="str">
        <f>IF(Valeurs_saisies,IF(colonneA&lt;&gt;"",capital_restant_du*(taux_interet_annueld/nombre_versements_an),""),"")</f>
        <v/>
      </c>
      <c r="H293" s="264" t="str">
        <f>IF(Valeurs_saisies,IF(colonneA&lt;&gt;"",D293-F293,""),"")</f>
        <v/>
      </c>
      <c r="L293" s="259">
        <f t="shared" si="9"/>
        <v>23</v>
      </c>
    </row>
    <row r="294" spans="2:12" s="259" customFormat="1" ht="14.25" customHeight="1" x14ac:dyDescent="0.2">
      <c r="B294" s="262" t="str">
        <f>IF(Valeurs_saisies,IF(duree_du_pret&gt;L294,B293+1,""),"")</f>
        <v/>
      </c>
      <c r="C294" s="263" t="str">
        <f>IF(Valeurs_saisies,IF(colonneA&lt;&gt;"",DATE(YEAR($D$9),MONTH($D$9)+(colonneA)*12/nombre_versements_an,DAY($D$9)),""),"")</f>
        <v/>
      </c>
      <c r="D294" s="264" t="str">
        <f>IF(Valeurs_saisies,IF(colonneA&lt;&gt;"",H293,""),"")</f>
        <v/>
      </c>
      <c r="E294" s="264" t="str">
        <f t="shared" si="8"/>
        <v/>
      </c>
      <c r="F294" s="264" t="str">
        <f>IF(Valeurs_saisies,IF(colonneA&lt;&gt;"",mensualite-G294,""),"")</f>
        <v/>
      </c>
      <c r="G294" s="264" t="str">
        <f>IF(Valeurs_saisies,IF(colonneA&lt;&gt;"",capital_restant_du*(taux_interet_annueld/nombre_versements_an),""),"")</f>
        <v/>
      </c>
      <c r="H294" s="264" t="str">
        <f>IF(Valeurs_saisies,IF(colonneA&lt;&gt;"",D294-F294,""),"")</f>
        <v/>
      </c>
      <c r="L294" s="259">
        <f t="shared" si="9"/>
        <v>23</v>
      </c>
    </row>
    <row r="295" spans="2:12" s="259" customFormat="1" ht="14.25" customHeight="1" x14ac:dyDescent="0.2">
      <c r="B295" s="262" t="str">
        <f>IF(Valeurs_saisies,IF(duree_du_pret&gt;L295,B294+1,""),"")</f>
        <v/>
      </c>
      <c r="C295" s="263" t="str">
        <f>IF(Valeurs_saisies,IF(colonneA&lt;&gt;"",DATE(YEAR($D$9),MONTH($D$9)+(colonneA)*12/nombre_versements_an,DAY($D$9)),""),"")</f>
        <v/>
      </c>
      <c r="D295" s="264" t="str">
        <f>IF(Valeurs_saisies,IF(colonneA&lt;&gt;"",H294,""),"")</f>
        <v/>
      </c>
      <c r="E295" s="264" t="str">
        <f t="shared" si="8"/>
        <v/>
      </c>
      <c r="F295" s="264" t="str">
        <f>IF(Valeurs_saisies,IF(colonneA&lt;&gt;"",mensualite-G295,""),"")</f>
        <v/>
      </c>
      <c r="G295" s="264" t="str">
        <f>IF(Valeurs_saisies,IF(colonneA&lt;&gt;"",capital_restant_du*(taux_interet_annueld/nombre_versements_an),""),"")</f>
        <v/>
      </c>
      <c r="H295" s="264" t="str">
        <f>IF(Valeurs_saisies,IF(colonneA&lt;&gt;"",D295-F295,""),"")</f>
        <v/>
      </c>
      <c r="L295" s="259">
        <f t="shared" si="9"/>
        <v>23</v>
      </c>
    </row>
    <row r="296" spans="2:12" s="259" customFormat="1" ht="14.25" customHeight="1" x14ac:dyDescent="0.2">
      <c r="B296" s="262" t="str">
        <f>IF(Valeurs_saisies,IF(duree_du_pret&gt;L296,B295+1,""),"")</f>
        <v/>
      </c>
      <c r="C296" s="263" t="str">
        <f>IF(Valeurs_saisies,IF(colonneA&lt;&gt;"",DATE(YEAR($D$9),MONTH($D$9)+(colonneA)*12/nombre_versements_an,DAY($D$9)),""),"")</f>
        <v/>
      </c>
      <c r="D296" s="264" t="str">
        <f>IF(Valeurs_saisies,IF(colonneA&lt;&gt;"",H295,""),"")</f>
        <v/>
      </c>
      <c r="E296" s="264" t="str">
        <f t="shared" si="8"/>
        <v/>
      </c>
      <c r="F296" s="264" t="str">
        <f>IF(Valeurs_saisies,IF(colonneA&lt;&gt;"",mensualite-G296,""),"")</f>
        <v/>
      </c>
      <c r="G296" s="264" t="str">
        <f>IF(Valeurs_saisies,IF(colonneA&lt;&gt;"",capital_restant_du*(taux_interet_annueld/nombre_versements_an),""),"")</f>
        <v/>
      </c>
      <c r="H296" s="264" t="str">
        <f>IF(Valeurs_saisies,IF(colonneA&lt;&gt;"",D296-F296,""),"")</f>
        <v/>
      </c>
      <c r="L296" s="259">
        <f t="shared" si="9"/>
        <v>23</v>
      </c>
    </row>
    <row r="297" spans="2:12" s="259" customFormat="1" ht="14.25" customHeight="1" x14ac:dyDescent="0.2">
      <c r="B297" s="262" t="str">
        <f>IF(Valeurs_saisies,IF(duree_du_pret&gt;L297,B296+1,""),"")</f>
        <v/>
      </c>
      <c r="C297" s="263" t="str">
        <f>IF(Valeurs_saisies,IF(colonneA&lt;&gt;"",DATE(YEAR($D$9),MONTH($D$9)+(colonneA)*12/nombre_versements_an,DAY($D$9)),""),"")</f>
        <v/>
      </c>
      <c r="D297" s="264" t="str">
        <f>IF(Valeurs_saisies,IF(colonneA&lt;&gt;"",H296,""),"")</f>
        <v/>
      </c>
      <c r="E297" s="264" t="str">
        <f t="shared" si="8"/>
        <v/>
      </c>
      <c r="F297" s="264" t="str">
        <f>IF(Valeurs_saisies,IF(colonneA&lt;&gt;"",mensualite-G297,""),"")</f>
        <v/>
      </c>
      <c r="G297" s="264" t="str">
        <f>IF(Valeurs_saisies,IF(colonneA&lt;&gt;"",capital_restant_du*(taux_interet_annueld/nombre_versements_an),""),"")</f>
        <v/>
      </c>
      <c r="H297" s="264" t="str">
        <f>IF(Valeurs_saisies,IF(colonneA&lt;&gt;"",D297-F297,""),"")</f>
        <v/>
      </c>
      <c r="L297" s="259">
        <f t="shared" si="9"/>
        <v>23</v>
      </c>
    </row>
    <row r="298" spans="2:12" s="259" customFormat="1" ht="14.25" customHeight="1" x14ac:dyDescent="0.2">
      <c r="B298" s="262" t="str">
        <f>IF(Valeurs_saisies,IF(duree_du_pret&gt;L298,B297+1,""),"")</f>
        <v/>
      </c>
      <c r="C298" s="263" t="str">
        <f>IF(Valeurs_saisies,IF(colonneA&lt;&gt;"",DATE(YEAR($D$9),MONTH($D$9)+(colonneA)*12/nombre_versements_an,DAY($D$9)),""),"")</f>
        <v/>
      </c>
      <c r="D298" s="264" t="str">
        <f>IF(Valeurs_saisies,IF(colonneA&lt;&gt;"",H297,""),"")</f>
        <v/>
      </c>
      <c r="E298" s="264" t="str">
        <f t="shared" si="8"/>
        <v/>
      </c>
      <c r="F298" s="264" t="str">
        <f>IF(Valeurs_saisies,IF(colonneA&lt;&gt;"",mensualite-G298,""),"")</f>
        <v/>
      </c>
      <c r="G298" s="264" t="str">
        <f>IF(Valeurs_saisies,IF(colonneA&lt;&gt;"",capital_restant_du*(taux_interet_annueld/nombre_versements_an),""),"")</f>
        <v/>
      </c>
      <c r="H298" s="264" t="str">
        <f>IF(Valeurs_saisies,IF(colonneA&lt;&gt;"",D298-F298,""),"")</f>
        <v/>
      </c>
      <c r="L298" s="259">
        <f t="shared" si="9"/>
        <v>23</v>
      </c>
    </row>
    <row r="299" spans="2:12" s="259" customFormat="1" ht="14.25" customHeight="1" x14ac:dyDescent="0.2">
      <c r="B299" s="262" t="str">
        <f>IF(Valeurs_saisies,IF(duree_du_pret&gt;L299,B298+1,""),"")</f>
        <v/>
      </c>
      <c r="C299" s="263" t="str">
        <f>IF(Valeurs_saisies,IF(colonneA&lt;&gt;"",DATE(YEAR($D$9),MONTH($D$9)+(colonneA)*12/nombre_versements_an,DAY($D$9)),""),"")</f>
        <v/>
      </c>
      <c r="D299" s="264" t="str">
        <f>IF(Valeurs_saisies,IF(colonneA&lt;&gt;"",H298,""),"")</f>
        <v/>
      </c>
      <c r="E299" s="264" t="str">
        <f t="shared" si="8"/>
        <v/>
      </c>
      <c r="F299" s="264" t="str">
        <f>IF(Valeurs_saisies,IF(colonneA&lt;&gt;"",mensualite-G299,""),"")</f>
        <v/>
      </c>
      <c r="G299" s="264" t="str">
        <f>IF(Valeurs_saisies,IF(colonneA&lt;&gt;"",capital_restant_du*(taux_interet_annueld/nombre_versements_an),""),"")</f>
        <v/>
      </c>
      <c r="H299" s="264" t="str">
        <f>IF(Valeurs_saisies,IF(colonneA&lt;&gt;"",D299-F299,""),"")</f>
        <v/>
      </c>
      <c r="L299" s="259">
        <f t="shared" si="9"/>
        <v>23</v>
      </c>
    </row>
    <row r="300" spans="2:12" s="259" customFormat="1" ht="14.25" customHeight="1" x14ac:dyDescent="0.2">
      <c r="B300" s="262" t="str">
        <f>IF(Valeurs_saisies,IF(duree_du_pret&gt;L300,B299+1,""),"")</f>
        <v/>
      </c>
      <c r="C300" s="263" t="str">
        <f>IF(Valeurs_saisies,IF(colonneA&lt;&gt;"",DATE(YEAR($D$9),MONTH($D$9)+(colonneA)*12/nombre_versements_an,DAY($D$9)),""),"")</f>
        <v/>
      </c>
      <c r="D300" s="264" t="str">
        <f>IF(Valeurs_saisies,IF(colonneA&lt;&gt;"",H299,""),"")</f>
        <v/>
      </c>
      <c r="E300" s="264" t="str">
        <f t="shared" si="8"/>
        <v/>
      </c>
      <c r="F300" s="264" t="str">
        <f>IF(Valeurs_saisies,IF(colonneA&lt;&gt;"",mensualite-G300,""),"")</f>
        <v/>
      </c>
      <c r="G300" s="264" t="str">
        <f>IF(Valeurs_saisies,IF(colonneA&lt;&gt;"",capital_restant_du*(taux_interet_annueld/nombre_versements_an),""),"")</f>
        <v/>
      </c>
      <c r="H300" s="264" t="str">
        <f>IF(Valeurs_saisies,IF(colonneA&lt;&gt;"",D300-F300,""),"")</f>
        <v/>
      </c>
      <c r="L300" s="259">
        <f t="shared" si="9"/>
        <v>24</v>
      </c>
    </row>
    <row r="301" spans="2:12" s="259" customFormat="1" ht="14.25" customHeight="1" x14ac:dyDescent="0.2">
      <c r="B301" s="262" t="str">
        <f>IF(Valeurs_saisies,IF(duree_du_pret&gt;L301,B300+1,""),"")</f>
        <v/>
      </c>
      <c r="C301" s="263" t="str">
        <f>IF(Valeurs_saisies,IF(colonneA&lt;&gt;"",DATE(YEAR($D$9),MONTH($D$9)+(colonneA)*12/nombre_versements_an,DAY($D$9)),""),"")</f>
        <v/>
      </c>
      <c r="D301" s="264" t="str">
        <f>IF(Valeurs_saisies,IF(colonneA&lt;&gt;"",H300,""),"")</f>
        <v/>
      </c>
      <c r="E301" s="264" t="str">
        <f t="shared" si="8"/>
        <v/>
      </c>
      <c r="F301" s="264" t="str">
        <f>IF(Valeurs_saisies,IF(colonneA&lt;&gt;"",mensualite-G301,""),"")</f>
        <v/>
      </c>
      <c r="G301" s="264" t="str">
        <f>IF(Valeurs_saisies,IF(colonneA&lt;&gt;"",capital_restant_du*(taux_interet_annueld/nombre_versements_an),""),"")</f>
        <v/>
      </c>
      <c r="H301" s="264" t="str">
        <f>IF(Valeurs_saisies,IF(colonneA&lt;&gt;"",D301-F301,""),"")</f>
        <v/>
      </c>
      <c r="L301" s="259">
        <f t="shared" si="9"/>
        <v>24</v>
      </c>
    </row>
    <row r="302" spans="2:12" s="259" customFormat="1" ht="14.25" customHeight="1" x14ac:dyDescent="0.2">
      <c r="B302" s="262" t="str">
        <f>IF(Valeurs_saisies,IF(duree_du_pret&gt;L302,B301+1,""),"")</f>
        <v/>
      </c>
      <c r="C302" s="263" t="str">
        <f>IF(Valeurs_saisies,IF(colonneA&lt;&gt;"",DATE(YEAR($D$9),MONTH($D$9)+(colonneA)*12/nombre_versements_an,DAY($D$9)),""),"")</f>
        <v/>
      </c>
      <c r="D302" s="264" t="str">
        <f>IF(Valeurs_saisies,IF(colonneA&lt;&gt;"",H301,""),"")</f>
        <v/>
      </c>
      <c r="E302" s="264" t="str">
        <f t="shared" si="8"/>
        <v/>
      </c>
      <c r="F302" s="264" t="str">
        <f>IF(Valeurs_saisies,IF(colonneA&lt;&gt;"",mensualite-G302,""),"")</f>
        <v/>
      </c>
      <c r="G302" s="264" t="str">
        <f>IF(Valeurs_saisies,IF(colonneA&lt;&gt;"",capital_restant_du*(taux_interet_annueld/nombre_versements_an),""),"")</f>
        <v/>
      </c>
      <c r="H302" s="264" t="str">
        <f>IF(Valeurs_saisies,IF(colonneA&lt;&gt;"",D302-F302,""),"")</f>
        <v/>
      </c>
      <c r="L302" s="259">
        <f t="shared" si="9"/>
        <v>24</v>
      </c>
    </row>
    <row r="303" spans="2:12" s="259" customFormat="1" ht="14.25" customHeight="1" x14ac:dyDescent="0.2">
      <c r="B303" s="262" t="str">
        <f>IF(Valeurs_saisies,IF(duree_du_pret&gt;L303,B302+1,""),"")</f>
        <v/>
      </c>
      <c r="C303" s="263" t="str">
        <f>IF(Valeurs_saisies,IF(colonneA&lt;&gt;"",DATE(YEAR($D$9),MONTH($D$9)+(colonneA)*12/nombre_versements_an,DAY($D$9)),""),"")</f>
        <v/>
      </c>
      <c r="D303" s="264" t="str">
        <f>IF(Valeurs_saisies,IF(colonneA&lt;&gt;"",H302,""),"")</f>
        <v/>
      </c>
      <c r="E303" s="264" t="str">
        <f t="shared" si="8"/>
        <v/>
      </c>
      <c r="F303" s="264" t="str">
        <f>IF(Valeurs_saisies,IF(colonneA&lt;&gt;"",mensualite-G303,""),"")</f>
        <v/>
      </c>
      <c r="G303" s="264" t="str">
        <f>IF(Valeurs_saisies,IF(colonneA&lt;&gt;"",capital_restant_du*(taux_interet_annueld/nombre_versements_an),""),"")</f>
        <v/>
      </c>
      <c r="H303" s="264" t="str">
        <f>IF(Valeurs_saisies,IF(colonneA&lt;&gt;"",D303-F303,""),"")</f>
        <v/>
      </c>
      <c r="L303" s="259">
        <f t="shared" si="9"/>
        <v>24</v>
      </c>
    </row>
    <row r="304" spans="2:12" s="259" customFormat="1" ht="14.25" customHeight="1" x14ac:dyDescent="0.2">
      <c r="B304" s="262" t="str">
        <f>IF(Valeurs_saisies,IF(duree_du_pret&gt;L304,B303+1,""),"")</f>
        <v/>
      </c>
      <c r="C304" s="263" t="str">
        <f>IF(Valeurs_saisies,IF(colonneA&lt;&gt;"",DATE(YEAR($D$9),MONTH($D$9)+(colonneA)*12/nombre_versements_an,DAY($D$9)),""),"")</f>
        <v/>
      </c>
      <c r="D304" s="264" t="str">
        <f>IF(Valeurs_saisies,IF(colonneA&lt;&gt;"",H303,""),"")</f>
        <v/>
      </c>
      <c r="E304" s="264" t="str">
        <f t="shared" si="8"/>
        <v/>
      </c>
      <c r="F304" s="264" t="str">
        <f>IF(Valeurs_saisies,IF(colonneA&lt;&gt;"",mensualite-G304,""),"")</f>
        <v/>
      </c>
      <c r="G304" s="264" t="str">
        <f>IF(Valeurs_saisies,IF(colonneA&lt;&gt;"",capital_restant_du*(taux_interet_annueld/nombre_versements_an),""),"")</f>
        <v/>
      </c>
      <c r="H304" s="264" t="str">
        <f>IF(Valeurs_saisies,IF(colonneA&lt;&gt;"",D304-F304,""),"")</f>
        <v/>
      </c>
      <c r="L304" s="259">
        <f t="shared" si="9"/>
        <v>24</v>
      </c>
    </row>
    <row r="305" spans="2:12" s="259" customFormat="1" ht="14.25" customHeight="1" x14ac:dyDescent="0.2">
      <c r="B305" s="262" t="str">
        <f>IF(Valeurs_saisies,IF(duree_du_pret&gt;L305,B304+1,""),"")</f>
        <v/>
      </c>
      <c r="C305" s="263" t="str">
        <f>IF(Valeurs_saisies,IF(colonneA&lt;&gt;"",DATE(YEAR($D$9),MONTH($D$9)+(colonneA)*12/nombre_versements_an,DAY($D$9)),""),"")</f>
        <v/>
      </c>
      <c r="D305" s="264" t="str">
        <f>IF(Valeurs_saisies,IF(colonneA&lt;&gt;"",H304,""),"")</f>
        <v/>
      </c>
      <c r="E305" s="264" t="str">
        <f t="shared" si="8"/>
        <v/>
      </c>
      <c r="F305" s="264" t="str">
        <f>IF(Valeurs_saisies,IF(colonneA&lt;&gt;"",mensualite-G305,""),"")</f>
        <v/>
      </c>
      <c r="G305" s="264" t="str">
        <f>IF(Valeurs_saisies,IF(colonneA&lt;&gt;"",capital_restant_du*(taux_interet_annueld/nombre_versements_an),""),"")</f>
        <v/>
      </c>
      <c r="H305" s="264" t="str">
        <f>IF(Valeurs_saisies,IF(colonneA&lt;&gt;"",D305-F305,""),"")</f>
        <v/>
      </c>
      <c r="L305" s="259">
        <f t="shared" si="9"/>
        <v>24</v>
      </c>
    </row>
    <row r="306" spans="2:12" s="259" customFormat="1" ht="14.25" customHeight="1" x14ac:dyDescent="0.2">
      <c r="B306" s="262" t="str">
        <f>IF(Valeurs_saisies,IF(duree_du_pret&gt;L306,B305+1,""),"")</f>
        <v/>
      </c>
      <c r="C306" s="263" t="str">
        <f>IF(Valeurs_saisies,IF(colonneA&lt;&gt;"",DATE(YEAR($D$9),MONTH($D$9)+(colonneA)*12/nombre_versements_an,DAY($D$9)),""),"")</f>
        <v/>
      </c>
      <c r="D306" s="264" t="str">
        <f>IF(Valeurs_saisies,IF(colonneA&lt;&gt;"",H305,""),"")</f>
        <v/>
      </c>
      <c r="E306" s="264" t="str">
        <f t="shared" si="8"/>
        <v/>
      </c>
      <c r="F306" s="264" t="str">
        <f>IF(Valeurs_saisies,IF(colonneA&lt;&gt;"",mensualite-G306,""),"")</f>
        <v/>
      </c>
      <c r="G306" s="264" t="str">
        <f>IF(Valeurs_saisies,IF(colonneA&lt;&gt;"",capital_restant_du*(taux_interet_annueld/nombre_versements_an),""),"")</f>
        <v/>
      </c>
      <c r="H306" s="264" t="str">
        <f>IF(Valeurs_saisies,IF(colonneA&lt;&gt;"",D306-F306,""),"")</f>
        <v/>
      </c>
      <c r="L306" s="259">
        <f t="shared" si="9"/>
        <v>24</v>
      </c>
    </row>
    <row r="307" spans="2:12" s="259" customFormat="1" ht="14.25" customHeight="1" x14ac:dyDescent="0.2">
      <c r="B307" s="262" t="str">
        <f>IF(Valeurs_saisies,IF(duree_du_pret&gt;L307,B306+1,""),"")</f>
        <v/>
      </c>
      <c r="C307" s="263" t="str">
        <f>IF(Valeurs_saisies,IF(colonneA&lt;&gt;"",DATE(YEAR($D$9),MONTH($D$9)+(colonneA)*12/nombre_versements_an,DAY($D$9)),""),"")</f>
        <v/>
      </c>
      <c r="D307" s="264" t="str">
        <f>IF(Valeurs_saisies,IF(colonneA&lt;&gt;"",H306,""),"")</f>
        <v/>
      </c>
      <c r="E307" s="264" t="str">
        <f t="shared" si="8"/>
        <v/>
      </c>
      <c r="F307" s="264" t="str">
        <f>IF(Valeurs_saisies,IF(colonneA&lt;&gt;"",mensualite-G307,""),"")</f>
        <v/>
      </c>
      <c r="G307" s="264" t="str">
        <f>IF(Valeurs_saisies,IF(colonneA&lt;&gt;"",capital_restant_du*(taux_interet_annueld/nombre_versements_an),""),"")</f>
        <v/>
      </c>
      <c r="H307" s="264" t="str">
        <f>IF(Valeurs_saisies,IF(colonneA&lt;&gt;"",D307-F307,""),"")</f>
        <v/>
      </c>
      <c r="L307" s="259">
        <f t="shared" si="9"/>
        <v>24</v>
      </c>
    </row>
    <row r="308" spans="2:12" s="259" customFormat="1" ht="14.25" customHeight="1" x14ac:dyDescent="0.2">
      <c r="B308" s="262" t="str">
        <f>IF(Valeurs_saisies,IF(duree_du_pret&gt;L308,B307+1,""),"")</f>
        <v/>
      </c>
      <c r="C308" s="263" t="str">
        <f>IF(Valeurs_saisies,IF(colonneA&lt;&gt;"",DATE(YEAR($D$9),MONTH($D$9)+(colonneA)*12/nombre_versements_an,DAY($D$9)),""),"")</f>
        <v/>
      </c>
      <c r="D308" s="264" t="str">
        <f>IF(Valeurs_saisies,IF(colonneA&lt;&gt;"",H307,""),"")</f>
        <v/>
      </c>
      <c r="E308" s="264" t="str">
        <f t="shared" si="8"/>
        <v/>
      </c>
      <c r="F308" s="264" t="str">
        <f>IF(Valeurs_saisies,IF(colonneA&lt;&gt;"",mensualite-G308,""),"")</f>
        <v/>
      </c>
      <c r="G308" s="264" t="str">
        <f>IF(Valeurs_saisies,IF(colonneA&lt;&gt;"",capital_restant_du*(taux_interet_annueld/nombre_versements_an),""),"")</f>
        <v/>
      </c>
      <c r="H308" s="264" t="str">
        <f>IF(Valeurs_saisies,IF(colonneA&lt;&gt;"",D308-F308,""),"")</f>
        <v/>
      </c>
      <c r="L308" s="259">
        <f t="shared" si="9"/>
        <v>24</v>
      </c>
    </row>
    <row r="309" spans="2:12" s="259" customFormat="1" ht="14.25" customHeight="1" x14ac:dyDescent="0.2">
      <c r="B309" s="262" t="str">
        <f>IF(Valeurs_saisies,IF(duree_du_pret&gt;L309,B308+1,""),"")</f>
        <v/>
      </c>
      <c r="C309" s="263" t="str">
        <f>IF(Valeurs_saisies,IF(colonneA&lt;&gt;"",DATE(YEAR($D$9),MONTH($D$9)+(colonneA)*12/nombre_versements_an,DAY($D$9)),""),"")</f>
        <v/>
      </c>
      <c r="D309" s="264" t="str">
        <f>IF(Valeurs_saisies,IF(colonneA&lt;&gt;"",H308,""),"")</f>
        <v/>
      </c>
      <c r="E309" s="264" t="str">
        <f t="shared" si="8"/>
        <v/>
      </c>
      <c r="F309" s="264" t="str">
        <f>IF(Valeurs_saisies,IF(colonneA&lt;&gt;"",mensualite-G309,""),"")</f>
        <v/>
      </c>
      <c r="G309" s="264" t="str">
        <f>IF(Valeurs_saisies,IF(colonneA&lt;&gt;"",capital_restant_du*(taux_interet_annueld/nombre_versements_an),""),"")</f>
        <v/>
      </c>
      <c r="H309" s="264" t="str">
        <f>IF(Valeurs_saisies,IF(colonneA&lt;&gt;"",D309-F309,""),"")</f>
        <v/>
      </c>
      <c r="L309" s="259">
        <f t="shared" si="9"/>
        <v>24</v>
      </c>
    </row>
    <row r="310" spans="2:12" s="259" customFormat="1" ht="14.25" customHeight="1" x14ac:dyDescent="0.2">
      <c r="B310" s="262" t="str">
        <f>IF(Valeurs_saisies,IF(duree_du_pret&gt;L310,B309+1,""),"")</f>
        <v/>
      </c>
      <c r="C310" s="263" t="str">
        <f>IF(Valeurs_saisies,IF(colonneA&lt;&gt;"",DATE(YEAR($D$9),MONTH($D$9)+(colonneA)*12/nombre_versements_an,DAY($D$9)),""),"")</f>
        <v/>
      </c>
      <c r="D310" s="264" t="str">
        <f>IF(Valeurs_saisies,IF(colonneA&lt;&gt;"",H309,""),"")</f>
        <v/>
      </c>
      <c r="E310" s="264" t="str">
        <f t="shared" si="8"/>
        <v/>
      </c>
      <c r="F310" s="264" t="str">
        <f>IF(Valeurs_saisies,IF(colonneA&lt;&gt;"",mensualite-G310,""),"")</f>
        <v/>
      </c>
      <c r="G310" s="264" t="str">
        <f>IF(Valeurs_saisies,IF(colonneA&lt;&gt;"",capital_restant_du*(taux_interet_annueld/nombre_versements_an),""),"")</f>
        <v/>
      </c>
      <c r="H310" s="264" t="str">
        <f>IF(Valeurs_saisies,IF(colonneA&lt;&gt;"",D310-F310,""),"")</f>
        <v/>
      </c>
      <c r="L310" s="259">
        <f t="shared" si="9"/>
        <v>24</v>
      </c>
    </row>
    <row r="311" spans="2:12" s="259" customFormat="1" ht="14.25" customHeight="1" x14ac:dyDescent="0.2">
      <c r="B311" s="262" t="str">
        <f>IF(Valeurs_saisies,IF(duree_du_pret&gt;L311,B310+1,""),"")</f>
        <v/>
      </c>
      <c r="C311" s="263" t="str">
        <f>IF(Valeurs_saisies,IF(colonneA&lt;&gt;"",DATE(YEAR($D$9),MONTH($D$9)+(colonneA)*12/nombre_versements_an,DAY($D$9)),""),"")</f>
        <v/>
      </c>
      <c r="D311" s="264" t="str">
        <f>IF(Valeurs_saisies,IF(colonneA&lt;&gt;"",H310,""),"")</f>
        <v/>
      </c>
      <c r="E311" s="264" t="str">
        <f t="shared" si="8"/>
        <v/>
      </c>
      <c r="F311" s="264" t="str">
        <f>IF(Valeurs_saisies,IF(colonneA&lt;&gt;"",mensualite-G311,""),"")</f>
        <v/>
      </c>
      <c r="G311" s="264" t="str">
        <f>IF(Valeurs_saisies,IF(colonneA&lt;&gt;"",capital_restant_du*(taux_interet_annueld/nombre_versements_an),""),"")</f>
        <v/>
      </c>
      <c r="H311" s="264" t="str">
        <f>IF(Valeurs_saisies,IF(colonneA&lt;&gt;"",D311-F311,""),"")</f>
        <v/>
      </c>
      <c r="L311" s="259">
        <f t="shared" si="9"/>
        <v>24</v>
      </c>
    </row>
    <row r="312" spans="2:12" s="259" customFormat="1" ht="14.25" customHeight="1" x14ac:dyDescent="0.2">
      <c r="B312" s="262" t="str">
        <f>IF(Valeurs_saisies,IF(duree_du_pret&gt;L312,B311+1,""),"")</f>
        <v/>
      </c>
      <c r="C312" s="263" t="str">
        <f>IF(Valeurs_saisies,IF(colonneA&lt;&gt;"",DATE(YEAR($D$9),MONTH($D$9)+(colonneA)*12/nombre_versements_an,DAY($D$9)),""),"")</f>
        <v/>
      </c>
      <c r="D312" s="264" t="str">
        <f>IF(Valeurs_saisies,IF(colonneA&lt;&gt;"",H311,""),"")</f>
        <v/>
      </c>
      <c r="E312" s="264" t="str">
        <f t="shared" si="8"/>
        <v/>
      </c>
      <c r="F312" s="264" t="str">
        <f>IF(Valeurs_saisies,IF(colonneA&lt;&gt;"",mensualite-G312,""),"")</f>
        <v/>
      </c>
      <c r="G312" s="264" t="str">
        <f>IF(Valeurs_saisies,IF(colonneA&lt;&gt;"",capital_restant_du*(taux_interet_annueld/nombre_versements_an),""),"")</f>
        <v/>
      </c>
      <c r="H312" s="264" t="str">
        <f>IF(Valeurs_saisies,IF(colonneA&lt;&gt;"",D312-F312,""),"")</f>
        <v/>
      </c>
      <c r="L312" s="259">
        <f t="shared" si="9"/>
        <v>25</v>
      </c>
    </row>
    <row r="313" spans="2:12" s="259" customFormat="1" ht="14.25" customHeight="1" x14ac:dyDescent="0.2">
      <c r="B313" s="262" t="str">
        <f>IF(Valeurs_saisies,IF(duree_du_pret&gt;L313,B312+1,""),"")</f>
        <v/>
      </c>
      <c r="C313" s="263" t="str">
        <f>IF(Valeurs_saisies,IF(colonneA&lt;&gt;"",DATE(YEAR($D$9),MONTH($D$9)+(colonneA)*12/nombre_versements_an,DAY($D$9)),""),"")</f>
        <v/>
      </c>
      <c r="D313" s="264" t="str">
        <f>IF(Valeurs_saisies,IF(colonneA&lt;&gt;"",H312,""),"")</f>
        <v/>
      </c>
      <c r="E313" s="264" t="str">
        <f t="shared" si="8"/>
        <v/>
      </c>
      <c r="F313" s="264" t="str">
        <f>IF(Valeurs_saisies,IF(colonneA&lt;&gt;"",mensualite-G313,""),"")</f>
        <v/>
      </c>
      <c r="G313" s="264" t="str">
        <f>IF(Valeurs_saisies,IF(colonneA&lt;&gt;"",capital_restant_du*(taux_interet_annueld/nombre_versements_an),""),"")</f>
        <v/>
      </c>
      <c r="H313" s="264" t="str">
        <f>IF(Valeurs_saisies,IF(colonneA&lt;&gt;"",D313-F313,""),"")</f>
        <v/>
      </c>
      <c r="L313" s="259">
        <f t="shared" si="9"/>
        <v>25</v>
      </c>
    </row>
    <row r="314" spans="2:12" s="259" customFormat="1" ht="14.25" customHeight="1" x14ac:dyDescent="0.2">
      <c r="B314" s="262" t="str">
        <f>IF(Valeurs_saisies,IF(duree_du_pret&gt;L314,B313+1,""),"")</f>
        <v/>
      </c>
      <c r="C314" s="263" t="str">
        <f>IF(Valeurs_saisies,IF(colonneA&lt;&gt;"",DATE(YEAR($D$9),MONTH($D$9)+(colonneA)*12/nombre_versements_an,DAY($D$9)),""),"")</f>
        <v/>
      </c>
      <c r="D314" s="264" t="str">
        <f>IF(Valeurs_saisies,IF(colonneA&lt;&gt;"",H313,""),"")</f>
        <v/>
      </c>
      <c r="E314" s="264" t="str">
        <f t="shared" si="8"/>
        <v/>
      </c>
      <c r="F314" s="264" t="str">
        <f>IF(Valeurs_saisies,IF(colonneA&lt;&gt;"",mensualite-G314,""),"")</f>
        <v/>
      </c>
      <c r="G314" s="264" t="str">
        <f>IF(Valeurs_saisies,IF(colonneA&lt;&gt;"",capital_restant_du*(taux_interet_annueld/nombre_versements_an),""),"")</f>
        <v/>
      </c>
      <c r="H314" s="264" t="str">
        <f>IF(Valeurs_saisies,IF(colonneA&lt;&gt;"",D314-F314,""),"")</f>
        <v/>
      </c>
      <c r="L314" s="259">
        <f t="shared" si="9"/>
        <v>25</v>
      </c>
    </row>
    <row r="315" spans="2:12" s="259" customFormat="1" ht="14.25" customHeight="1" x14ac:dyDescent="0.2">
      <c r="B315" s="262" t="str">
        <f>IF(Valeurs_saisies,IF(duree_du_pret&gt;L315,B314+1,""),"")</f>
        <v/>
      </c>
      <c r="C315" s="263" t="str">
        <f>IF(Valeurs_saisies,IF(colonneA&lt;&gt;"",DATE(YEAR($D$9),MONTH($D$9)+(colonneA)*12/nombre_versements_an,DAY($D$9)),""),"")</f>
        <v/>
      </c>
      <c r="D315" s="264" t="str">
        <f>IF(Valeurs_saisies,IF(colonneA&lt;&gt;"",H314,""),"")</f>
        <v/>
      </c>
      <c r="E315" s="264" t="str">
        <f t="shared" si="8"/>
        <v/>
      </c>
      <c r="F315" s="264" t="str">
        <f>IF(Valeurs_saisies,IF(colonneA&lt;&gt;"",mensualite-G315,""),"")</f>
        <v/>
      </c>
      <c r="G315" s="264" t="str">
        <f>IF(Valeurs_saisies,IF(colonneA&lt;&gt;"",capital_restant_du*(taux_interet_annueld/nombre_versements_an),""),"")</f>
        <v/>
      </c>
      <c r="H315" s="264" t="str">
        <f>IF(Valeurs_saisies,IF(colonneA&lt;&gt;"",D315-F315,""),"")</f>
        <v/>
      </c>
      <c r="L315" s="259">
        <f t="shared" si="9"/>
        <v>25</v>
      </c>
    </row>
    <row r="316" spans="2:12" s="259" customFormat="1" ht="14.25" customHeight="1" x14ac:dyDescent="0.2">
      <c r="B316" s="262" t="str">
        <f>IF(Valeurs_saisies,IF(duree_du_pret&gt;L316,B315+1,""),"")</f>
        <v/>
      </c>
      <c r="C316" s="263" t="str">
        <f>IF(Valeurs_saisies,IF(colonneA&lt;&gt;"",DATE(YEAR($D$9),MONTH($D$9)+(colonneA)*12/nombre_versements_an,DAY($D$9)),""),"")</f>
        <v/>
      </c>
      <c r="D316" s="264" t="str">
        <f>IF(Valeurs_saisies,IF(colonneA&lt;&gt;"",H315,""),"")</f>
        <v/>
      </c>
      <c r="E316" s="264" t="str">
        <f t="shared" si="8"/>
        <v/>
      </c>
      <c r="F316" s="264" t="str">
        <f>IF(Valeurs_saisies,IF(colonneA&lt;&gt;"",mensualite-G316,""),"")</f>
        <v/>
      </c>
      <c r="G316" s="264" t="str">
        <f>IF(Valeurs_saisies,IF(colonneA&lt;&gt;"",capital_restant_du*(taux_interet_annueld/nombre_versements_an),""),"")</f>
        <v/>
      </c>
      <c r="H316" s="264" t="str">
        <f>IF(Valeurs_saisies,IF(colonneA&lt;&gt;"",D316-F316,""),"")</f>
        <v/>
      </c>
      <c r="L316" s="259">
        <f t="shared" si="9"/>
        <v>25</v>
      </c>
    </row>
    <row r="317" spans="2:12" s="259" customFormat="1" ht="14.25" customHeight="1" x14ac:dyDescent="0.2">
      <c r="B317" s="262" t="str">
        <f>IF(Valeurs_saisies,IF(duree_du_pret&gt;L317,B316+1,""),"")</f>
        <v/>
      </c>
      <c r="C317" s="263" t="str">
        <f>IF(Valeurs_saisies,IF(colonneA&lt;&gt;"",DATE(YEAR($D$9),MONTH($D$9)+(colonneA)*12/nombre_versements_an,DAY($D$9)),""),"")</f>
        <v/>
      </c>
      <c r="D317" s="264" t="str">
        <f>IF(Valeurs_saisies,IF(colonneA&lt;&gt;"",H316,""),"")</f>
        <v/>
      </c>
      <c r="E317" s="264" t="str">
        <f t="shared" si="8"/>
        <v/>
      </c>
      <c r="F317" s="264" t="str">
        <f>IF(Valeurs_saisies,IF(colonneA&lt;&gt;"",mensualite-G317,""),"")</f>
        <v/>
      </c>
      <c r="G317" s="264" t="str">
        <f>IF(Valeurs_saisies,IF(colonneA&lt;&gt;"",capital_restant_du*(taux_interet_annueld/nombre_versements_an),""),"")</f>
        <v/>
      </c>
      <c r="H317" s="264" t="str">
        <f>IF(Valeurs_saisies,IF(colonneA&lt;&gt;"",D317-F317,""),"")</f>
        <v/>
      </c>
      <c r="L317" s="259">
        <f t="shared" si="9"/>
        <v>25</v>
      </c>
    </row>
    <row r="318" spans="2:12" s="259" customFormat="1" ht="14.25" customHeight="1" x14ac:dyDescent="0.2">
      <c r="B318" s="262" t="str">
        <f>IF(Valeurs_saisies,IF(duree_du_pret&gt;L318,B317+1,""),"")</f>
        <v/>
      </c>
      <c r="C318" s="263" t="str">
        <f>IF(Valeurs_saisies,IF(colonneA&lt;&gt;"",DATE(YEAR($D$9),MONTH($D$9)+(colonneA)*12/nombre_versements_an,DAY($D$9)),""),"")</f>
        <v/>
      </c>
      <c r="D318" s="264" t="str">
        <f>IF(Valeurs_saisies,IF(colonneA&lt;&gt;"",H317,""),"")</f>
        <v/>
      </c>
      <c r="E318" s="264" t="str">
        <f t="shared" si="8"/>
        <v/>
      </c>
      <c r="F318" s="264" t="str">
        <f>IF(Valeurs_saisies,IF(colonneA&lt;&gt;"",mensualite-G318,""),"")</f>
        <v/>
      </c>
      <c r="G318" s="264" t="str">
        <f>IF(Valeurs_saisies,IF(colonneA&lt;&gt;"",capital_restant_du*(taux_interet_annueld/nombre_versements_an),""),"")</f>
        <v/>
      </c>
      <c r="H318" s="264" t="str">
        <f>IF(Valeurs_saisies,IF(colonneA&lt;&gt;"",D318-F318,""),"")</f>
        <v/>
      </c>
      <c r="L318" s="259">
        <f t="shared" si="9"/>
        <v>25</v>
      </c>
    </row>
    <row r="319" spans="2:12" s="259" customFormat="1" ht="14.25" customHeight="1" x14ac:dyDescent="0.2">
      <c r="B319" s="262" t="str">
        <f>IF(Valeurs_saisies,IF(duree_du_pret&gt;L319,B318+1,""),"")</f>
        <v/>
      </c>
      <c r="C319" s="263" t="str">
        <f>IF(Valeurs_saisies,IF(colonneA&lt;&gt;"",DATE(YEAR($D$9),MONTH($D$9)+(colonneA)*12/nombre_versements_an,DAY($D$9)),""),"")</f>
        <v/>
      </c>
      <c r="D319" s="264" t="str">
        <f>IF(Valeurs_saisies,IF(colonneA&lt;&gt;"",H318,""),"")</f>
        <v/>
      </c>
      <c r="E319" s="264" t="str">
        <f t="shared" si="8"/>
        <v/>
      </c>
      <c r="F319" s="264" t="str">
        <f>IF(Valeurs_saisies,IF(colonneA&lt;&gt;"",mensualite-G319,""),"")</f>
        <v/>
      </c>
      <c r="G319" s="264" t="str">
        <f>IF(Valeurs_saisies,IF(colonneA&lt;&gt;"",capital_restant_du*(taux_interet_annueld/nombre_versements_an),""),"")</f>
        <v/>
      </c>
      <c r="H319" s="264" t="str">
        <f>IF(Valeurs_saisies,IF(colonneA&lt;&gt;"",D319-F319,""),"")</f>
        <v/>
      </c>
      <c r="L319" s="259">
        <f t="shared" si="9"/>
        <v>25</v>
      </c>
    </row>
    <row r="320" spans="2:12" s="259" customFormat="1" ht="14.25" customHeight="1" x14ac:dyDescent="0.2">
      <c r="B320" s="262" t="str">
        <f>IF(Valeurs_saisies,IF(duree_du_pret&gt;L320,B319+1,""),"")</f>
        <v/>
      </c>
      <c r="C320" s="263" t="str">
        <f>IF(Valeurs_saisies,IF(colonneA&lt;&gt;"",DATE(YEAR($D$9),MONTH($D$9)+(colonneA)*12/nombre_versements_an,DAY($D$9)),""),"")</f>
        <v/>
      </c>
      <c r="D320" s="264" t="str">
        <f>IF(Valeurs_saisies,IF(colonneA&lt;&gt;"",H319,""),"")</f>
        <v/>
      </c>
      <c r="E320" s="264" t="str">
        <f t="shared" si="8"/>
        <v/>
      </c>
      <c r="F320" s="264" t="str">
        <f>IF(Valeurs_saisies,IF(colonneA&lt;&gt;"",mensualite-G320,""),"")</f>
        <v/>
      </c>
      <c r="G320" s="264" t="str">
        <f>IF(Valeurs_saisies,IF(colonneA&lt;&gt;"",capital_restant_du*(taux_interet_annueld/nombre_versements_an),""),"")</f>
        <v/>
      </c>
      <c r="H320" s="264" t="str">
        <f>IF(Valeurs_saisies,IF(colonneA&lt;&gt;"",D320-F320,""),"")</f>
        <v/>
      </c>
      <c r="L320" s="259">
        <f t="shared" si="9"/>
        <v>25</v>
      </c>
    </row>
    <row r="321" spans="2:12" s="259" customFormat="1" ht="14.25" customHeight="1" x14ac:dyDescent="0.2">
      <c r="B321" s="262" t="str">
        <f>IF(Valeurs_saisies,IF(duree_du_pret&gt;L321,B320+1,""),"")</f>
        <v/>
      </c>
      <c r="C321" s="263" t="str">
        <f>IF(Valeurs_saisies,IF(colonneA&lt;&gt;"",DATE(YEAR($D$9),MONTH($D$9)+(colonneA)*12/nombre_versements_an,DAY($D$9)),""),"")</f>
        <v/>
      </c>
      <c r="D321" s="264" t="str">
        <f>IF(Valeurs_saisies,IF(colonneA&lt;&gt;"",H320,""),"")</f>
        <v/>
      </c>
      <c r="E321" s="264" t="str">
        <f t="shared" si="8"/>
        <v/>
      </c>
      <c r="F321" s="264" t="str">
        <f>IF(Valeurs_saisies,IF(colonneA&lt;&gt;"",mensualite-G321,""),"")</f>
        <v/>
      </c>
      <c r="G321" s="264" t="str">
        <f>IF(Valeurs_saisies,IF(colonneA&lt;&gt;"",capital_restant_du*(taux_interet_annueld/nombre_versements_an),""),"")</f>
        <v/>
      </c>
      <c r="H321" s="264" t="str">
        <f>IF(Valeurs_saisies,IF(colonneA&lt;&gt;"",D321-F321,""),"")</f>
        <v/>
      </c>
      <c r="L321" s="259">
        <f t="shared" si="9"/>
        <v>25</v>
      </c>
    </row>
    <row r="322" spans="2:12" s="259" customFormat="1" ht="14.25" customHeight="1" x14ac:dyDescent="0.2">
      <c r="B322" s="262" t="str">
        <f>IF(Valeurs_saisies,IF(duree_du_pret&gt;L322,B321+1,""),"")</f>
        <v/>
      </c>
      <c r="C322" s="263" t="str">
        <f>IF(Valeurs_saisies,IF(colonneA&lt;&gt;"",DATE(YEAR($D$9),MONTH($D$9)+(colonneA)*12/nombre_versements_an,DAY($D$9)),""),"")</f>
        <v/>
      </c>
      <c r="D322" s="264" t="str">
        <f>IF(Valeurs_saisies,IF(colonneA&lt;&gt;"",H321,""),"")</f>
        <v/>
      </c>
      <c r="E322" s="264" t="str">
        <f t="shared" si="8"/>
        <v/>
      </c>
      <c r="F322" s="264" t="str">
        <f>IF(Valeurs_saisies,IF(colonneA&lt;&gt;"",mensualite-G322,""),"")</f>
        <v/>
      </c>
      <c r="G322" s="264" t="str">
        <f>IF(Valeurs_saisies,IF(colonneA&lt;&gt;"",capital_restant_du*(taux_interet_annueld/nombre_versements_an),""),"")</f>
        <v/>
      </c>
      <c r="H322" s="264" t="str">
        <f>IF(Valeurs_saisies,IF(colonneA&lt;&gt;"",D322-F322,""),"")</f>
        <v/>
      </c>
      <c r="L322" s="259">
        <f t="shared" si="9"/>
        <v>25</v>
      </c>
    </row>
    <row r="323" spans="2:12" s="259" customFormat="1" ht="14.25" customHeight="1" x14ac:dyDescent="0.2">
      <c r="B323" s="262" t="str">
        <f>IF(Valeurs_saisies,IF(duree_du_pret&gt;L323,B322+1,""),"")</f>
        <v/>
      </c>
      <c r="C323" s="263" t="str">
        <f>IF(Valeurs_saisies,IF(colonneA&lt;&gt;"",DATE(YEAR($D$9),MONTH($D$9)+(colonneA)*12/nombre_versements_an,DAY($D$9)),""),"")</f>
        <v/>
      </c>
      <c r="D323" s="264" t="str">
        <f>IF(Valeurs_saisies,IF(colonneA&lt;&gt;"",H322,""),"")</f>
        <v/>
      </c>
      <c r="E323" s="264" t="str">
        <f t="shared" si="8"/>
        <v/>
      </c>
      <c r="F323" s="264" t="str">
        <f>IF(Valeurs_saisies,IF(colonneA&lt;&gt;"",mensualite-G323,""),"")</f>
        <v/>
      </c>
      <c r="G323" s="264" t="str">
        <f>IF(Valeurs_saisies,IF(colonneA&lt;&gt;"",capital_restant_du*(taux_interet_annueld/nombre_versements_an),""),"")</f>
        <v/>
      </c>
      <c r="H323" s="264" t="str">
        <f>IF(Valeurs_saisies,IF(colonneA&lt;&gt;"",D323-F323,""),"")</f>
        <v/>
      </c>
      <c r="L323" s="259">
        <f t="shared" si="9"/>
        <v>25</v>
      </c>
    </row>
    <row r="324" spans="2:12" s="259" customFormat="1" ht="14.25" customHeight="1" x14ac:dyDescent="0.2">
      <c r="B324" s="262" t="str">
        <f>IF(Valeurs_saisies,IF(duree_du_pret&gt;L324,B323+1,""),"")</f>
        <v/>
      </c>
      <c r="C324" s="263" t="str">
        <f>IF(Valeurs_saisies,IF(colonneA&lt;&gt;"",DATE(YEAR($D$9),MONTH($D$9)+(colonneA)*12/nombre_versements_an,DAY($D$9)),""),"")</f>
        <v/>
      </c>
      <c r="D324" s="264" t="str">
        <f>IF(Valeurs_saisies,IF(colonneA&lt;&gt;"",H323,""),"")</f>
        <v/>
      </c>
      <c r="E324" s="264" t="str">
        <f t="shared" si="8"/>
        <v/>
      </c>
      <c r="F324" s="264" t="str">
        <f>IF(Valeurs_saisies,IF(colonneA&lt;&gt;"",mensualite-G324,""),"")</f>
        <v/>
      </c>
      <c r="G324" s="264" t="str">
        <f>IF(Valeurs_saisies,IF(colonneA&lt;&gt;"",capital_restant_du*(taux_interet_annueld/nombre_versements_an),""),"")</f>
        <v/>
      </c>
      <c r="H324" s="264" t="str">
        <f>IF(Valeurs_saisies,IF(colonneA&lt;&gt;"",D324-F324,""),"")</f>
        <v/>
      </c>
      <c r="L324" s="259">
        <f t="shared" si="9"/>
        <v>26</v>
      </c>
    </row>
    <row r="325" spans="2:12" s="259" customFormat="1" ht="14.25" customHeight="1" x14ac:dyDescent="0.2">
      <c r="B325" s="262" t="str">
        <f>IF(Valeurs_saisies,IF(duree_du_pret&gt;L325,B324+1,""),"")</f>
        <v/>
      </c>
      <c r="C325" s="263" t="str">
        <f>IF(Valeurs_saisies,IF(colonneA&lt;&gt;"",DATE(YEAR($D$9),MONTH($D$9)+(colonneA)*12/nombre_versements_an,DAY($D$9)),""),"")</f>
        <v/>
      </c>
      <c r="D325" s="264" t="str">
        <f>IF(Valeurs_saisies,IF(colonneA&lt;&gt;"",H324,""),"")</f>
        <v/>
      </c>
      <c r="E325" s="264" t="str">
        <f t="shared" si="8"/>
        <v/>
      </c>
      <c r="F325" s="264" t="str">
        <f>IF(Valeurs_saisies,IF(colonneA&lt;&gt;"",mensualite-G325,""),"")</f>
        <v/>
      </c>
      <c r="G325" s="264" t="str">
        <f>IF(Valeurs_saisies,IF(colonneA&lt;&gt;"",capital_restant_du*(taux_interet_annueld/nombre_versements_an),""),"")</f>
        <v/>
      </c>
      <c r="H325" s="264" t="str">
        <f>IF(Valeurs_saisies,IF(colonneA&lt;&gt;"",D325-F325,""),"")</f>
        <v/>
      </c>
      <c r="L325" s="259">
        <f t="shared" si="9"/>
        <v>26</v>
      </c>
    </row>
    <row r="326" spans="2:12" s="259" customFormat="1" ht="14.25" customHeight="1" x14ac:dyDescent="0.2">
      <c r="B326" s="262" t="str">
        <f>IF(Valeurs_saisies,IF(duree_du_pret&gt;L326,B325+1,""),"")</f>
        <v/>
      </c>
      <c r="C326" s="263" t="str">
        <f>IF(Valeurs_saisies,IF(colonneA&lt;&gt;"",DATE(YEAR($D$9),MONTH($D$9)+(colonneA)*12/nombre_versements_an,DAY($D$9)),""),"")</f>
        <v/>
      </c>
      <c r="D326" s="264" t="str">
        <f>IF(Valeurs_saisies,IF(colonneA&lt;&gt;"",H325,""),"")</f>
        <v/>
      </c>
      <c r="E326" s="264" t="str">
        <f t="shared" si="8"/>
        <v/>
      </c>
      <c r="F326" s="264" t="str">
        <f>IF(Valeurs_saisies,IF(colonneA&lt;&gt;"",mensualite-G326,""),"")</f>
        <v/>
      </c>
      <c r="G326" s="264" t="str">
        <f>IF(Valeurs_saisies,IF(colonneA&lt;&gt;"",capital_restant_du*(taux_interet_annueld/nombre_versements_an),""),"")</f>
        <v/>
      </c>
      <c r="H326" s="264" t="str">
        <f>IF(Valeurs_saisies,IF(colonneA&lt;&gt;"",D326-F326,""),"")</f>
        <v/>
      </c>
      <c r="L326" s="259">
        <f t="shared" si="9"/>
        <v>26</v>
      </c>
    </row>
    <row r="327" spans="2:12" s="259" customFormat="1" ht="14.25" customHeight="1" x14ac:dyDescent="0.2">
      <c r="B327" s="262" t="str">
        <f>IF(Valeurs_saisies,IF(duree_du_pret&gt;L327,B326+1,""),"")</f>
        <v/>
      </c>
      <c r="C327" s="263" t="str">
        <f>IF(Valeurs_saisies,IF(colonneA&lt;&gt;"",DATE(YEAR($D$9),MONTH($D$9)+(colonneA)*12/nombre_versements_an,DAY($D$9)),""),"")</f>
        <v/>
      </c>
      <c r="D327" s="264" t="str">
        <f>IF(Valeurs_saisies,IF(colonneA&lt;&gt;"",H326,""),"")</f>
        <v/>
      </c>
      <c r="E327" s="264" t="str">
        <f t="shared" si="8"/>
        <v/>
      </c>
      <c r="F327" s="264" t="str">
        <f>IF(Valeurs_saisies,IF(colonneA&lt;&gt;"",mensualite-G327,""),"")</f>
        <v/>
      </c>
      <c r="G327" s="264" t="str">
        <f>IF(Valeurs_saisies,IF(colonneA&lt;&gt;"",capital_restant_du*(taux_interet_annueld/nombre_versements_an),""),"")</f>
        <v/>
      </c>
      <c r="H327" s="264" t="str">
        <f>IF(Valeurs_saisies,IF(colonneA&lt;&gt;"",D327-F327,""),"")</f>
        <v/>
      </c>
      <c r="L327" s="259">
        <f t="shared" si="9"/>
        <v>26</v>
      </c>
    </row>
    <row r="328" spans="2:12" s="259" customFormat="1" ht="14.25" customHeight="1" x14ac:dyDescent="0.2">
      <c r="B328" s="262" t="str">
        <f>IF(Valeurs_saisies,IF(duree_du_pret&gt;L328,B327+1,""),"")</f>
        <v/>
      </c>
      <c r="C328" s="263" t="str">
        <f>IF(Valeurs_saisies,IF(colonneA&lt;&gt;"",DATE(YEAR($D$9),MONTH($D$9)+(colonneA)*12/nombre_versements_an,DAY($D$9)),""),"")</f>
        <v/>
      </c>
      <c r="D328" s="264" t="str">
        <f>IF(Valeurs_saisies,IF(colonneA&lt;&gt;"",H327,""),"")</f>
        <v/>
      </c>
      <c r="E328" s="264" t="str">
        <f t="shared" si="8"/>
        <v/>
      </c>
      <c r="F328" s="264" t="str">
        <f>IF(Valeurs_saisies,IF(colonneA&lt;&gt;"",mensualite-G328,""),"")</f>
        <v/>
      </c>
      <c r="G328" s="264" t="str">
        <f>IF(Valeurs_saisies,IF(colonneA&lt;&gt;"",capital_restant_du*(taux_interet_annueld/nombre_versements_an),""),"")</f>
        <v/>
      </c>
      <c r="H328" s="264" t="str">
        <f>IF(Valeurs_saisies,IF(colonneA&lt;&gt;"",D328-F328,""),"")</f>
        <v/>
      </c>
      <c r="L328" s="259">
        <f t="shared" si="9"/>
        <v>26</v>
      </c>
    </row>
    <row r="329" spans="2:12" s="259" customFormat="1" ht="14.25" customHeight="1" x14ac:dyDescent="0.2">
      <c r="B329" s="262" t="str">
        <f>IF(Valeurs_saisies,IF(duree_du_pret&gt;L329,B328+1,""),"")</f>
        <v/>
      </c>
      <c r="C329" s="263" t="str">
        <f>IF(Valeurs_saisies,IF(colonneA&lt;&gt;"",DATE(YEAR($D$9),MONTH($D$9)+(colonneA)*12/nombre_versements_an,DAY($D$9)),""),"")</f>
        <v/>
      </c>
      <c r="D329" s="264" t="str">
        <f>IF(Valeurs_saisies,IF(colonneA&lt;&gt;"",H328,""),"")</f>
        <v/>
      </c>
      <c r="E329" s="264" t="str">
        <f t="shared" si="8"/>
        <v/>
      </c>
      <c r="F329" s="264" t="str">
        <f>IF(Valeurs_saisies,IF(colonneA&lt;&gt;"",mensualite-G329,""),"")</f>
        <v/>
      </c>
      <c r="G329" s="264" t="str">
        <f>IF(Valeurs_saisies,IF(colonneA&lt;&gt;"",capital_restant_du*(taux_interet_annueld/nombre_versements_an),""),"")</f>
        <v/>
      </c>
      <c r="H329" s="264" t="str">
        <f>IF(Valeurs_saisies,IF(colonneA&lt;&gt;"",D329-F329,""),"")</f>
        <v/>
      </c>
      <c r="L329" s="259">
        <f t="shared" si="9"/>
        <v>26</v>
      </c>
    </row>
    <row r="330" spans="2:12" s="259" customFormat="1" ht="14.25" customHeight="1" x14ac:dyDescent="0.2">
      <c r="B330" s="262" t="str">
        <f>IF(Valeurs_saisies,IF(duree_du_pret&gt;L330,B329+1,""),"")</f>
        <v/>
      </c>
      <c r="C330" s="263" t="str">
        <f>IF(Valeurs_saisies,IF(colonneA&lt;&gt;"",DATE(YEAR($D$9),MONTH($D$9)+(colonneA)*12/nombre_versements_an,DAY($D$9)),""),"")</f>
        <v/>
      </c>
      <c r="D330" s="264" t="str">
        <f>IF(Valeurs_saisies,IF(colonneA&lt;&gt;"",H329,""),"")</f>
        <v/>
      </c>
      <c r="E330" s="264" t="str">
        <f t="shared" si="8"/>
        <v/>
      </c>
      <c r="F330" s="264" t="str">
        <f>IF(Valeurs_saisies,IF(colonneA&lt;&gt;"",mensualite-G330,""),"")</f>
        <v/>
      </c>
      <c r="G330" s="264" t="str">
        <f>IF(Valeurs_saisies,IF(colonneA&lt;&gt;"",capital_restant_du*(taux_interet_annueld/nombre_versements_an),""),"")</f>
        <v/>
      </c>
      <c r="H330" s="264" t="str">
        <f>IF(Valeurs_saisies,IF(colonneA&lt;&gt;"",D330-F330,""),"")</f>
        <v/>
      </c>
      <c r="L330" s="259">
        <f t="shared" si="9"/>
        <v>26</v>
      </c>
    </row>
    <row r="331" spans="2:12" s="259" customFormat="1" ht="14.25" customHeight="1" x14ac:dyDescent="0.2">
      <c r="B331" s="262" t="str">
        <f>IF(Valeurs_saisies,IF(duree_du_pret&gt;L331,B330+1,""),"")</f>
        <v/>
      </c>
      <c r="C331" s="263" t="str">
        <f>IF(Valeurs_saisies,IF(colonneA&lt;&gt;"",DATE(YEAR($D$9),MONTH($D$9)+(colonneA)*12/nombre_versements_an,DAY($D$9)),""),"")</f>
        <v/>
      </c>
      <c r="D331" s="264" t="str">
        <f>IF(Valeurs_saisies,IF(colonneA&lt;&gt;"",H330,""),"")</f>
        <v/>
      </c>
      <c r="E331" s="264" t="str">
        <f t="shared" si="8"/>
        <v/>
      </c>
      <c r="F331" s="264" t="str">
        <f>IF(Valeurs_saisies,IF(colonneA&lt;&gt;"",mensualite-G331,""),"")</f>
        <v/>
      </c>
      <c r="G331" s="264" t="str">
        <f>IF(Valeurs_saisies,IF(colonneA&lt;&gt;"",capital_restant_du*(taux_interet_annueld/nombre_versements_an),""),"")</f>
        <v/>
      </c>
      <c r="H331" s="264" t="str">
        <f>IF(Valeurs_saisies,IF(colonneA&lt;&gt;"",D331-F331,""),"")</f>
        <v/>
      </c>
      <c r="L331" s="259">
        <f t="shared" si="9"/>
        <v>26</v>
      </c>
    </row>
    <row r="332" spans="2:12" s="259" customFormat="1" ht="14.25" customHeight="1" x14ac:dyDescent="0.2">
      <c r="B332" s="262" t="str">
        <f>IF(Valeurs_saisies,IF(duree_du_pret&gt;L332,B331+1,""),"")</f>
        <v/>
      </c>
      <c r="C332" s="263" t="str">
        <f>IF(Valeurs_saisies,IF(colonneA&lt;&gt;"",DATE(YEAR($D$9),MONTH($D$9)+(colonneA)*12/nombre_versements_an,DAY($D$9)),""),"")</f>
        <v/>
      </c>
      <c r="D332" s="264" t="str">
        <f>IF(Valeurs_saisies,IF(colonneA&lt;&gt;"",H331,""),"")</f>
        <v/>
      </c>
      <c r="E332" s="264" t="str">
        <f t="shared" ref="E332:E371" si="10">IF(colonneA&lt;&gt;"",$H$5,"")</f>
        <v/>
      </c>
      <c r="F332" s="264" t="str">
        <f>IF(Valeurs_saisies,IF(colonneA&lt;&gt;"",mensualite-G332,""),"")</f>
        <v/>
      </c>
      <c r="G332" s="264" t="str">
        <f>IF(Valeurs_saisies,IF(colonneA&lt;&gt;"",capital_restant_du*(taux_interet_annueld/nombre_versements_an),""),"")</f>
        <v/>
      </c>
      <c r="H332" s="264" t="str">
        <f>IF(Valeurs_saisies,IF(colonneA&lt;&gt;"",D332-F332,""),"")</f>
        <v/>
      </c>
      <c r="L332" s="259">
        <f t="shared" si="9"/>
        <v>26</v>
      </c>
    </row>
    <row r="333" spans="2:12" s="259" customFormat="1" ht="14.25" customHeight="1" x14ac:dyDescent="0.2">
      <c r="B333" s="262" t="str">
        <f>IF(Valeurs_saisies,IF(duree_du_pret&gt;L333,B332+1,""),"")</f>
        <v/>
      </c>
      <c r="C333" s="263" t="str">
        <f>IF(Valeurs_saisies,IF(colonneA&lt;&gt;"",DATE(YEAR($D$9),MONTH($D$9)+(colonneA)*12/nombre_versements_an,DAY($D$9)),""),"")</f>
        <v/>
      </c>
      <c r="D333" s="264" t="str">
        <f>IF(Valeurs_saisies,IF(colonneA&lt;&gt;"",H332,""),"")</f>
        <v/>
      </c>
      <c r="E333" s="264" t="str">
        <f t="shared" si="10"/>
        <v/>
      </c>
      <c r="F333" s="264" t="str">
        <f>IF(Valeurs_saisies,IF(colonneA&lt;&gt;"",mensualite-G333,""),"")</f>
        <v/>
      </c>
      <c r="G333" s="264" t="str">
        <f>IF(Valeurs_saisies,IF(colonneA&lt;&gt;"",capital_restant_du*(taux_interet_annueld/nombre_versements_an),""),"")</f>
        <v/>
      </c>
      <c r="H333" s="264" t="str">
        <f>IF(Valeurs_saisies,IF(colonneA&lt;&gt;"",D333-F333,""),"")</f>
        <v/>
      </c>
      <c r="L333" s="259">
        <f t="shared" si="9"/>
        <v>26</v>
      </c>
    </row>
    <row r="334" spans="2:12" s="259" customFormat="1" ht="14.25" customHeight="1" x14ac:dyDescent="0.2">
      <c r="B334" s="262" t="str">
        <f>IF(Valeurs_saisies,IF(duree_du_pret&gt;L334,B333+1,""),"")</f>
        <v/>
      </c>
      <c r="C334" s="263" t="str">
        <f>IF(Valeurs_saisies,IF(colonneA&lt;&gt;"",DATE(YEAR($D$9),MONTH($D$9)+(colonneA)*12/nombre_versements_an,DAY($D$9)),""),"")</f>
        <v/>
      </c>
      <c r="D334" s="264" t="str">
        <f>IF(Valeurs_saisies,IF(colonneA&lt;&gt;"",H333,""),"")</f>
        <v/>
      </c>
      <c r="E334" s="264" t="str">
        <f t="shared" si="10"/>
        <v/>
      </c>
      <c r="F334" s="264" t="str">
        <f>IF(Valeurs_saisies,IF(colonneA&lt;&gt;"",mensualite-G334,""),"")</f>
        <v/>
      </c>
      <c r="G334" s="264" t="str">
        <f>IF(Valeurs_saisies,IF(colonneA&lt;&gt;"",capital_restant_du*(taux_interet_annueld/nombre_versements_an),""),"")</f>
        <v/>
      </c>
      <c r="H334" s="264" t="str">
        <f>IF(Valeurs_saisies,IF(colonneA&lt;&gt;"",D334-F334,""),"")</f>
        <v/>
      </c>
      <c r="L334" s="259">
        <f t="shared" si="9"/>
        <v>26</v>
      </c>
    </row>
    <row r="335" spans="2:12" s="259" customFormat="1" ht="14.25" customHeight="1" x14ac:dyDescent="0.2">
      <c r="B335" s="262" t="str">
        <f>IF(Valeurs_saisies,IF(duree_du_pret&gt;L335,B334+1,""),"")</f>
        <v/>
      </c>
      <c r="C335" s="263" t="str">
        <f>IF(Valeurs_saisies,IF(colonneA&lt;&gt;"",DATE(YEAR($D$9),MONTH($D$9)+(colonneA)*12/nombre_versements_an,DAY($D$9)),""),"")</f>
        <v/>
      </c>
      <c r="D335" s="264" t="str">
        <f>IF(Valeurs_saisies,IF(colonneA&lt;&gt;"",H334,""),"")</f>
        <v/>
      </c>
      <c r="E335" s="264" t="str">
        <f t="shared" si="10"/>
        <v/>
      </c>
      <c r="F335" s="264" t="str">
        <f>IF(Valeurs_saisies,IF(colonneA&lt;&gt;"",mensualite-G335,""),"")</f>
        <v/>
      </c>
      <c r="G335" s="264" t="str">
        <f>IF(Valeurs_saisies,IF(colonneA&lt;&gt;"",capital_restant_du*(taux_interet_annueld/nombre_versements_an),""),"")</f>
        <v/>
      </c>
      <c r="H335" s="264" t="str">
        <f>IF(Valeurs_saisies,IF(colonneA&lt;&gt;"",D335-F335,""),"")</f>
        <v/>
      </c>
      <c r="L335" s="259">
        <f t="shared" si="9"/>
        <v>26</v>
      </c>
    </row>
    <row r="336" spans="2:12" s="259" customFormat="1" ht="14.25" customHeight="1" x14ac:dyDescent="0.2">
      <c r="B336" s="262" t="str">
        <f>IF(Valeurs_saisies,IF(duree_du_pret&gt;L336,B335+1,""),"")</f>
        <v/>
      </c>
      <c r="C336" s="263" t="str">
        <f>IF(Valeurs_saisies,IF(colonneA&lt;&gt;"",DATE(YEAR($D$9),MONTH($D$9)+(colonneA)*12/nombre_versements_an,DAY($D$9)),""),"")</f>
        <v/>
      </c>
      <c r="D336" s="264" t="str">
        <f>IF(Valeurs_saisies,IF(colonneA&lt;&gt;"",H335,""),"")</f>
        <v/>
      </c>
      <c r="E336" s="264" t="str">
        <f t="shared" si="10"/>
        <v/>
      </c>
      <c r="F336" s="264" t="str">
        <f>IF(Valeurs_saisies,IF(colonneA&lt;&gt;"",mensualite-G336,""),"")</f>
        <v/>
      </c>
      <c r="G336" s="264" t="str">
        <f>IF(Valeurs_saisies,IF(colonneA&lt;&gt;"",capital_restant_du*(taux_interet_annueld/nombre_versements_an),""),"")</f>
        <v/>
      </c>
      <c r="H336" s="264" t="str">
        <f>IF(Valeurs_saisies,IF(colonneA&lt;&gt;"",D336-F336,""),"")</f>
        <v/>
      </c>
      <c r="L336" s="259">
        <f t="shared" si="9"/>
        <v>27</v>
      </c>
    </row>
    <row r="337" spans="2:12" s="259" customFormat="1" ht="14.25" customHeight="1" x14ac:dyDescent="0.2">
      <c r="B337" s="262" t="str">
        <f>IF(Valeurs_saisies,IF(duree_du_pret&gt;L337,B336+1,""),"")</f>
        <v/>
      </c>
      <c r="C337" s="263" t="str">
        <f>IF(Valeurs_saisies,IF(colonneA&lt;&gt;"",DATE(YEAR($D$9),MONTH($D$9)+(colonneA)*12/nombre_versements_an,DAY($D$9)),""),"")</f>
        <v/>
      </c>
      <c r="D337" s="264" t="str">
        <f>IF(Valeurs_saisies,IF(colonneA&lt;&gt;"",H336,""),"")</f>
        <v/>
      </c>
      <c r="E337" s="264" t="str">
        <f t="shared" si="10"/>
        <v/>
      </c>
      <c r="F337" s="264" t="str">
        <f>IF(Valeurs_saisies,IF(colonneA&lt;&gt;"",mensualite-G337,""),"")</f>
        <v/>
      </c>
      <c r="G337" s="264" t="str">
        <f>IF(Valeurs_saisies,IF(colonneA&lt;&gt;"",capital_restant_du*(taux_interet_annueld/nombre_versements_an),""),"")</f>
        <v/>
      </c>
      <c r="H337" s="264" t="str">
        <f>IF(Valeurs_saisies,IF(colonneA&lt;&gt;"",D337-F337,""),"")</f>
        <v/>
      </c>
      <c r="L337" s="259">
        <f t="shared" si="9"/>
        <v>27</v>
      </c>
    </row>
    <row r="338" spans="2:12" s="259" customFormat="1" ht="14.25" customHeight="1" x14ac:dyDescent="0.2">
      <c r="B338" s="262" t="str">
        <f>IF(Valeurs_saisies,IF(duree_du_pret&gt;L338,B337+1,""),"")</f>
        <v/>
      </c>
      <c r="C338" s="263" t="str">
        <f>IF(Valeurs_saisies,IF(colonneA&lt;&gt;"",DATE(YEAR($D$9),MONTH($D$9)+(colonneA)*12/nombre_versements_an,DAY($D$9)),""),"")</f>
        <v/>
      </c>
      <c r="D338" s="264" t="str">
        <f>IF(Valeurs_saisies,IF(colonneA&lt;&gt;"",H337,""),"")</f>
        <v/>
      </c>
      <c r="E338" s="264" t="str">
        <f t="shared" si="10"/>
        <v/>
      </c>
      <c r="F338" s="264" t="str">
        <f>IF(Valeurs_saisies,IF(colonneA&lt;&gt;"",mensualite-G338,""),"")</f>
        <v/>
      </c>
      <c r="G338" s="264" t="str">
        <f>IF(Valeurs_saisies,IF(colonneA&lt;&gt;"",capital_restant_du*(taux_interet_annueld/nombre_versements_an),""),"")</f>
        <v/>
      </c>
      <c r="H338" s="264" t="str">
        <f>IF(Valeurs_saisies,IF(colonneA&lt;&gt;"",D338-F338,""),"")</f>
        <v/>
      </c>
      <c r="L338" s="259">
        <f t="shared" si="9"/>
        <v>27</v>
      </c>
    </row>
    <row r="339" spans="2:12" s="259" customFormat="1" ht="14.25" customHeight="1" x14ac:dyDescent="0.2">
      <c r="B339" s="262" t="str">
        <f>IF(Valeurs_saisies,IF(duree_du_pret&gt;L339,B338+1,""),"")</f>
        <v/>
      </c>
      <c r="C339" s="263" t="str">
        <f>IF(Valeurs_saisies,IF(colonneA&lt;&gt;"",DATE(YEAR($D$9),MONTH($D$9)+(colonneA)*12/nombre_versements_an,DAY($D$9)),""),"")</f>
        <v/>
      </c>
      <c r="D339" s="264" t="str">
        <f>IF(Valeurs_saisies,IF(colonneA&lt;&gt;"",H338,""),"")</f>
        <v/>
      </c>
      <c r="E339" s="264" t="str">
        <f t="shared" si="10"/>
        <v/>
      </c>
      <c r="F339" s="264" t="str">
        <f>IF(Valeurs_saisies,IF(colonneA&lt;&gt;"",mensualite-G339,""),"")</f>
        <v/>
      </c>
      <c r="G339" s="264" t="str">
        <f>IF(Valeurs_saisies,IF(colonneA&lt;&gt;"",capital_restant_du*(taux_interet_annueld/nombre_versements_an),""),"")</f>
        <v/>
      </c>
      <c r="H339" s="264" t="str">
        <f>IF(Valeurs_saisies,IF(colonneA&lt;&gt;"",D339-F339,""),"")</f>
        <v/>
      </c>
      <c r="L339" s="259">
        <f t="shared" si="9"/>
        <v>27</v>
      </c>
    </row>
    <row r="340" spans="2:12" s="259" customFormat="1" ht="14.25" customHeight="1" x14ac:dyDescent="0.2">
      <c r="B340" s="262" t="str">
        <f>IF(Valeurs_saisies,IF(duree_du_pret&gt;L340,B339+1,""),"")</f>
        <v/>
      </c>
      <c r="C340" s="263" t="str">
        <f>IF(Valeurs_saisies,IF(colonneA&lt;&gt;"",DATE(YEAR($D$9),MONTH($D$9)+(colonneA)*12/nombre_versements_an,DAY($D$9)),""),"")</f>
        <v/>
      </c>
      <c r="D340" s="264" t="str">
        <f>IF(Valeurs_saisies,IF(colonneA&lt;&gt;"",H339,""),"")</f>
        <v/>
      </c>
      <c r="E340" s="264" t="str">
        <f t="shared" si="10"/>
        <v/>
      </c>
      <c r="F340" s="264" t="str">
        <f>IF(Valeurs_saisies,IF(colonneA&lt;&gt;"",mensualite-G340,""),"")</f>
        <v/>
      </c>
      <c r="G340" s="264" t="str">
        <f>IF(Valeurs_saisies,IF(colonneA&lt;&gt;"",capital_restant_du*(taux_interet_annueld/nombre_versements_an),""),"")</f>
        <v/>
      </c>
      <c r="H340" s="264" t="str">
        <f>IF(Valeurs_saisies,IF(colonneA&lt;&gt;"",D340-F340,""),"")</f>
        <v/>
      </c>
      <c r="L340" s="259">
        <f t="shared" si="9"/>
        <v>27</v>
      </c>
    </row>
    <row r="341" spans="2:12" s="259" customFormat="1" ht="14.25" customHeight="1" x14ac:dyDescent="0.2">
      <c r="B341" s="262" t="str">
        <f>IF(Valeurs_saisies,IF(duree_du_pret&gt;L341,B340+1,""),"")</f>
        <v/>
      </c>
      <c r="C341" s="263" t="str">
        <f>IF(Valeurs_saisies,IF(colonneA&lt;&gt;"",DATE(YEAR($D$9),MONTH($D$9)+(colonneA)*12/nombre_versements_an,DAY($D$9)),""),"")</f>
        <v/>
      </c>
      <c r="D341" s="264" t="str">
        <f>IF(Valeurs_saisies,IF(colonneA&lt;&gt;"",H340,""),"")</f>
        <v/>
      </c>
      <c r="E341" s="264" t="str">
        <f t="shared" si="10"/>
        <v/>
      </c>
      <c r="F341" s="264" t="str">
        <f>IF(Valeurs_saisies,IF(colonneA&lt;&gt;"",mensualite-G341,""),"")</f>
        <v/>
      </c>
      <c r="G341" s="264" t="str">
        <f>IF(Valeurs_saisies,IF(colonneA&lt;&gt;"",capital_restant_du*(taux_interet_annueld/nombre_versements_an),""),"")</f>
        <v/>
      </c>
      <c r="H341" s="264" t="str">
        <f>IF(Valeurs_saisies,IF(colonneA&lt;&gt;"",D341-F341,""),"")</f>
        <v/>
      </c>
      <c r="L341" s="259">
        <f t="shared" si="9"/>
        <v>27</v>
      </c>
    </row>
    <row r="342" spans="2:12" s="259" customFormat="1" ht="14.25" customHeight="1" x14ac:dyDescent="0.2">
      <c r="B342" s="262" t="str">
        <f>IF(Valeurs_saisies,IF(duree_du_pret&gt;L342,B341+1,""),"")</f>
        <v/>
      </c>
      <c r="C342" s="263" t="str">
        <f>IF(Valeurs_saisies,IF(colonneA&lt;&gt;"",DATE(YEAR($D$9),MONTH($D$9)+(colonneA)*12/nombre_versements_an,DAY($D$9)),""),"")</f>
        <v/>
      </c>
      <c r="D342" s="264" t="str">
        <f>IF(Valeurs_saisies,IF(colonneA&lt;&gt;"",H341,""),"")</f>
        <v/>
      </c>
      <c r="E342" s="264" t="str">
        <f t="shared" si="10"/>
        <v/>
      </c>
      <c r="F342" s="264" t="str">
        <f>IF(Valeurs_saisies,IF(colonneA&lt;&gt;"",mensualite-G342,""),"")</f>
        <v/>
      </c>
      <c r="G342" s="264" t="str">
        <f>IF(Valeurs_saisies,IF(colonneA&lt;&gt;"",capital_restant_du*(taux_interet_annueld/nombre_versements_an),""),"")</f>
        <v/>
      </c>
      <c r="H342" s="264" t="str">
        <f>IF(Valeurs_saisies,IF(colonneA&lt;&gt;"",D342-F342,""),"")</f>
        <v/>
      </c>
      <c r="L342" s="259">
        <f t="shared" si="9"/>
        <v>27</v>
      </c>
    </row>
    <row r="343" spans="2:12" s="259" customFormat="1" ht="14.25" customHeight="1" x14ac:dyDescent="0.2">
      <c r="B343" s="262" t="str">
        <f>IF(Valeurs_saisies,IF(duree_du_pret&gt;L343,B342+1,""),"")</f>
        <v/>
      </c>
      <c r="C343" s="263" t="str">
        <f>IF(Valeurs_saisies,IF(colonneA&lt;&gt;"",DATE(YEAR($D$9),MONTH($D$9)+(colonneA)*12/nombre_versements_an,DAY($D$9)),""),"")</f>
        <v/>
      </c>
      <c r="D343" s="264" t="str">
        <f>IF(Valeurs_saisies,IF(colonneA&lt;&gt;"",H342,""),"")</f>
        <v/>
      </c>
      <c r="E343" s="264" t="str">
        <f t="shared" si="10"/>
        <v/>
      </c>
      <c r="F343" s="264" t="str">
        <f>IF(Valeurs_saisies,IF(colonneA&lt;&gt;"",mensualite-G343,""),"")</f>
        <v/>
      </c>
      <c r="G343" s="264" t="str">
        <f>IF(Valeurs_saisies,IF(colonneA&lt;&gt;"",capital_restant_du*(taux_interet_annueld/nombre_versements_an),""),"")</f>
        <v/>
      </c>
      <c r="H343" s="264" t="str">
        <f>IF(Valeurs_saisies,IF(colonneA&lt;&gt;"",D343-F343,""),"")</f>
        <v/>
      </c>
      <c r="L343" s="259">
        <f t="shared" si="9"/>
        <v>27</v>
      </c>
    </row>
    <row r="344" spans="2:12" s="259" customFormat="1" ht="14.25" customHeight="1" x14ac:dyDescent="0.2">
      <c r="B344" s="262" t="str">
        <f>IF(Valeurs_saisies,IF(duree_du_pret&gt;L344,B343+1,""),"")</f>
        <v/>
      </c>
      <c r="C344" s="263" t="str">
        <f>IF(Valeurs_saisies,IF(colonneA&lt;&gt;"",DATE(YEAR($D$9),MONTH($D$9)+(colonneA)*12/nombre_versements_an,DAY($D$9)),""),"")</f>
        <v/>
      </c>
      <c r="D344" s="264" t="str">
        <f>IF(Valeurs_saisies,IF(colonneA&lt;&gt;"",H343,""),"")</f>
        <v/>
      </c>
      <c r="E344" s="264" t="str">
        <f t="shared" si="10"/>
        <v/>
      </c>
      <c r="F344" s="264" t="str">
        <f>IF(Valeurs_saisies,IF(colonneA&lt;&gt;"",mensualite-G344,""),"")</f>
        <v/>
      </c>
      <c r="G344" s="264" t="str">
        <f>IF(Valeurs_saisies,IF(colonneA&lt;&gt;"",capital_restant_du*(taux_interet_annueld/nombre_versements_an),""),"")</f>
        <v/>
      </c>
      <c r="H344" s="264" t="str">
        <f>IF(Valeurs_saisies,IF(colonneA&lt;&gt;"",D344-F344,""),"")</f>
        <v/>
      </c>
      <c r="L344" s="259">
        <f t="shared" si="9"/>
        <v>27</v>
      </c>
    </row>
    <row r="345" spans="2:12" s="259" customFormat="1" ht="14.25" customHeight="1" x14ac:dyDescent="0.2">
      <c r="B345" s="262" t="str">
        <f>IF(Valeurs_saisies,IF(duree_du_pret&gt;L345,B344+1,""),"")</f>
        <v/>
      </c>
      <c r="C345" s="263" t="str">
        <f>IF(Valeurs_saisies,IF(colonneA&lt;&gt;"",DATE(YEAR($D$9),MONTH($D$9)+(colonneA)*12/nombre_versements_an,DAY($D$9)),""),"")</f>
        <v/>
      </c>
      <c r="D345" s="264" t="str">
        <f>IF(Valeurs_saisies,IF(colonneA&lt;&gt;"",H344,""),"")</f>
        <v/>
      </c>
      <c r="E345" s="264" t="str">
        <f t="shared" si="10"/>
        <v/>
      </c>
      <c r="F345" s="264" t="str">
        <f>IF(Valeurs_saisies,IF(colonneA&lt;&gt;"",mensualite-G345,""),"")</f>
        <v/>
      </c>
      <c r="G345" s="264" t="str">
        <f>IF(Valeurs_saisies,IF(colonneA&lt;&gt;"",capital_restant_du*(taux_interet_annueld/nombre_versements_an),""),"")</f>
        <v/>
      </c>
      <c r="H345" s="264" t="str">
        <f>IF(Valeurs_saisies,IF(colonneA&lt;&gt;"",D345-F345,""),"")</f>
        <v/>
      </c>
      <c r="L345" s="259">
        <f t="shared" ref="L345:L371" si="11">L333+1</f>
        <v>27</v>
      </c>
    </row>
    <row r="346" spans="2:12" s="259" customFormat="1" ht="14.25" customHeight="1" x14ac:dyDescent="0.2">
      <c r="B346" s="262" t="str">
        <f>IF(Valeurs_saisies,IF(duree_du_pret&gt;L346,B345+1,""),"")</f>
        <v/>
      </c>
      <c r="C346" s="263" t="str">
        <f>IF(Valeurs_saisies,IF(colonneA&lt;&gt;"",DATE(YEAR($D$9),MONTH($D$9)+(colonneA)*12/nombre_versements_an,DAY($D$9)),""),"")</f>
        <v/>
      </c>
      <c r="D346" s="264" t="str">
        <f>IF(Valeurs_saisies,IF(colonneA&lt;&gt;"",H345,""),"")</f>
        <v/>
      </c>
      <c r="E346" s="264" t="str">
        <f t="shared" si="10"/>
        <v/>
      </c>
      <c r="F346" s="264" t="str">
        <f>IF(Valeurs_saisies,IF(colonneA&lt;&gt;"",mensualite-G346,""),"")</f>
        <v/>
      </c>
      <c r="G346" s="264" t="str">
        <f>IF(Valeurs_saisies,IF(colonneA&lt;&gt;"",capital_restant_du*(taux_interet_annueld/nombre_versements_an),""),"")</f>
        <v/>
      </c>
      <c r="H346" s="264" t="str">
        <f>IF(Valeurs_saisies,IF(colonneA&lt;&gt;"",D346-F346,""),"")</f>
        <v/>
      </c>
      <c r="L346" s="259">
        <f t="shared" si="11"/>
        <v>27</v>
      </c>
    </row>
    <row r="347" spans="2:12" s="259" customFormat="1" ht="14.25" customHeight="1" x14ac:dyDescent="0.2">
      <c r="B347" s="262" t="str">
        <f>IF(Valeurs_saisies,IF(duree_du_pret&gt;L347,B346+1,""),"")</f>
        <v/>
      </c>
      <c r="C347" s="263" t="str">
        <f>IF(Valeurs_saisies,IF(colonneA&lt;&gt;"",DATE(YEAR($D$9),MONTH($D$9)+(colonneA)*12/nombre_versements_an,DAY($D$9)),""),"")</f>
        <v/>
      </c>
      <c r="D347" s="264" t="str">
        <f>IF(Valeurs_saisies,IF(colonneA&lt;&gt;"",H346,""),"")</f>
        <v/>
      </c>
      <c r="E347" s="264" t="str">
        <f t="shared" si="10"/>
        <v/>
      </c>
      <c r="F347" s="264" t="str">
        <f>IF(Valeurs_saisies,IF(colonneA&lt;&gt;"",mensualite-G347,""),"")</f>
        <v/>
      </c>
      <c r="G347" s="264" t="str">
        <f>IF(Valeurs_saisies,IF(colonneA&lt;&gt;"",capital_restant_du*(taux_interet_annueld/nombre_versements_an),""),"")</f>
        <v/>
      </c>
      <c r="H347" s="264" t="str">
        <f>IF(Valeurs_saisies,IF(colonneA&lt;&gt;"",D347-F347,""),"")</f>
        <v/>
      </c>
      <c r="L347" s="259">
        <f t="shared" si="11"/>
        <v>27</v>
      </c>
    </row>
    <row r="348" spans="2:12" s="259" customFormat="1" ht="14.25" customHeight="1" x14ac:dyDescent="0.2">
      <c r="B348" s="262" t="str">
        <f>IF(Valeurs_saisies,IF(duree_du_pret&gt;L348,B347+1,""),"")</f>
        <v/>
      </c>
      <c r="C348" s="263" t="str">
        <f>IF(Valeurs_saisies,IF(colonneA&lt;&gt;"",DATE(YEAR($D$9),MONTH($D$9)+(colonneA)*12/nombre_versements_an,DAY($D$9)),""),"")</f>
        <v/>
      </c>
      <c r="D348" s="264" t="str">
        <f>IF(Valeurs_saisies,IF(colonneA&lt;&gt;"",H347,""),"")</f>
        <v/>
      </c>
      <c r="E348" s="264" t="str">
        <f t="shared" si="10"/>
        <v/>
      </c>
      <c r="F348" s="264" t="str">
        <f>IF(Valeurs_saisies,IF(colonneA&lt;&gt;"",mensualite-G348,""),"")</f>
        <v/>
      </c>
      <c r="G348" s="264" t="str">
        <f>IF(Valeurs_saisies,IF(colonneA&lt;&gt;"",capital_restant_du*(taux_interet_annueld/nombre_versements_an),""),"")</f>
        <v/>
      </c>
      <c r="H348" s="264" t="str">
        <f>IF(Valeurs_saisies,IF(colonneA&lt;&gt;"",D348-F348,""),"")</f>
        <v/>
      </c>
      <c r="L348" s="259">
        <f t="shared" si="11"/>
        <v>28</v>
      </c>
    </row>
    <row r="349" spans="2:12" s="259" customFormat="1" ht="14.25" customHeight="1" x14ac:dyDescent="0.2">
      <c r="B349" s="262" t="str">
        <f>IF(Valeurs_saisies,IF(duree_du_pret&gt;L349,B348+1,""),"")</f>
        <v/>
      </c>
      <c r="C349" s="263" t="str">
        <f>IF(Valeurs_saisies,IF(colonneA&lt;&gt;"",DATE(YEAR($D$9),MONTH($D$9)+(colonneA)*12/nombre_versements_an,DAY($D$9)),""),"")</f>
        <v/>
      </c>
      <c r="D349" s="264" t="str">
        <f>IF(Valeurs_saisies,IF(colonneA&lt;&gt;"",H348,""),"")</f>
        <v/>
      </c>
      <c r="E349" s="264" t="str">
        <f t="shared" si="10"/>
        <v/>
      </c>
      <c r="F349" s="264" t="str">
        <f>IF(Valeurs_saisies,IF(colonneA&lt;&gt;"",mensualite-G349,""),"")</f>
        <v/>
      </c>
      <c r="G349" s="264" t="str">
        <f>IF(Valeurs_saisies,IF(colonneA&lt;&gt;"",capital_restant_du*(taux_interet_annueld/nombre_versements_an),""),"")</f>
        <v/>
      </c>
      <c r="H349" s="264" t="str">
        <f>IF(Valeurs_saisies,IF(colonneA&lt;&gt;"",D349-F349,""),"")</f>
        <v/>
      </c>
      <c r="L349" s="259">
        <f t="shared" si="11"/>
        <v>28</v>
      </c>
    </row>
    <row r="350" spans="2:12" s="259" customFormat="1" ht="14.25" customHeight="1" x14ac:dyDescent="0.2">
      <c r="B350" s="262" t="str">
        <f>IF(Valeurs_saisies,IF(duree_du_pret&gt;L350,B349+1,""),"")</f>
        <v/>
      </c>
      <c r="C350" s="263" t="str">
        <f>IF(Valeurs_saisies,IF(colonneA&lt;&gt;"",DATE(YEAR($D$9),MONTH($D$9)+(colonneA)*12/nombre_versements_an,DAY($D$9)),""),"")</f>
        <v/>
      </c>
      <c r="D350" s="264" t="str">
        <f>IF(Valeurs_saisies,IF(colonneA&lt;&gt;"",H349,""),"")</f>
        <v/>
      </c>
      <c r="E350" s="264" t="str">
        <f t="shared" si="10"/>
        <v/>
      </c>
      <c r="F350" s="264" t="str">
        <f>IF(Valeurs_saisies,IF(colonneA&lt;&gt;"",mensualite-G350,""),"")</f>
        <v/>
      </c>
      <c r="G350" s="264" t="str">
        <f>IF(Valeurs_saisies,IF(colonneA&lt;&gt;"",capital_restant_du*(taux_interet_annueld/nombre_versements_an),""),"")</f>
        <v/>
      </c>
      <c r="H350" s="264" t="str">
        <f>IF(Valeurs_saisies,IF(colonneA&lt;&gt;"",D350-F350,""),"")</f>
        <v/>
      </c>
      <c r="L350" s="259">
        <f t="shared" si="11"/>
        <v>28</v>
      </c>
    </row>
    <row r="351" spans="2:12" s="259" customFormat="1" ht="14.25" customHeight="1" x14ac:dyDescent="0.2">
      <c r="B351" s="262" t="str">
        <f>IF(Valeurs_saisies,IF(duree_du_pret&gt;L351,B350+1,""),"")</f>
        <v/>
      </c>
      <c r="C351" s="263" t="str">
        <f>IF(Valeurs_saisies,IF(colonneA&lt;&gt;"",DATE(YEAR($D$9),MONTH($D$9)+(colonneA)*12/nombre_versements_an,DAY($D$9)),""),"")</f>
        <v/>
      </c>
      <c r="D351" s="264" t="str">
        <f>IF(Valeurs_saisies,IF(colonneA&lt;&gt;"",H350,""),"")</f>
        <v/>
      </c>
      <c r="E351" s="264" t="str">
        <f t="shared" si="10"/>
        <v/>
      </c>
      <c r="F351" s="264" t="str">
        <f>IF(Valeurs_saisies,IF(colonneA&lt;&gt;"",mensualite-G351,""),"")</f>
        <v/>
      </c>
      <c r="G351" s="264" t="str">
        <f>IF(Valeurs_saisies,IF(colonneA&lt;&gt;"",capital_restant_du*(taux_interet_annueld/nombre_versements_an),""),"")</f>
        <v/>
      </c>
      <c r="H351" s="264" t="str">
        <f>IF(Valeurs_saisies,IF(colonneA&lt;&gt;"",D351-F351,""),"")</f>
        <v/>
      </c>
      <c r="L351" s="259">
        <f t="shared" si="11"/>
        <v>28</v>
      </c>
    </row>
    <row r="352" spans="2:12" s="259" customFormat="1" ht="14.25" customHeight="1" x14ac:dyDescent="0.2">
      <c r="B352" s="262" t="str">
        <f>IF(Valeurs_saisies,IF(duree_du_pret&gt;L352,B351+1,""),"")</f>
        <v/>
      </c>
      <c r="C352" s="263" t="str">
        <f>IF(Valeurs_saisies,IF(colonneA&lt;&gt;"",DATE(YEAR($D$9),MONTH($D$9)+(colonneA)*12/nombre_versements_an,DAY($D$9)),""),"")</f>
        <v/>
      </c>
      <c r="D352" s="264" t="str">
        <f>IF(Valeurs_saisies,IF(colonneA&lt;&gt;"",H351,""),"")</f>
        <v/>
      </c>
      <c r="E352" s="264" t="str">
        <f t="shared" si="10"/>
        <v/>
      </c>
      <c r="F352" s="264" t="str">
        <f>IF(Valeurs_saisies,IF(colonneA&lt;&gt;"",mensualite-G352,""),"")</f>
        <v/>
      </c>
      <c r="G352" s="264" t="str">
        <f>IF(Valeurs_saisies,IF(colonneA&lt;&gt;"",capital_restant_du*(taux_interet_annueld/nombre_versements_an),""),"")</f>
        <v/>
      </c>
      <c r="H352" s="264" t="str">
        <f>IF(Valeurs_saisies,IF(colonneA&lt;&gt;"",D352-F352,""),"")</f>
        <v/>
      </c>
      <c r="L352" s="259">
        <f t="shared" si="11"/>
        <v>28</v>
      </c>
    </row>
    <row r="353" spans="2:12" s="259" customFormat="1" ht="14.25" customHeight="1" x14ac:dyDescent="0.2">
      <c r="B353" s="262" t="str">
        <f>IF(Valeurs_saisies,IF(duree_du_pret&gt;L353,B352+1,""),"")</f>
        <v/>
      </c>
      <c r="C353" s="263" t="str">
        <f>IF(Valeurs_saisies,IF(colonneA&lt;&gt;"",DATE(YEAR($D$9),MONTH($D$9)+(colonneA)*12/nombre_versements_an,DAY($D$9)),""),"")</f>
        <v/>
      </c>
      <c r="D353" s="264" t="str">
        <f>IF(Valeurs_saisies,IF(colonneA&lt;&gt;"",H352,""),"")</f>
        <v/>
      </c>
      <c r="E353" s="264" t="str">
        <f t="shared" si="10"/>
        <v/>
      </c>
      <c r="F353" s="264" t="str">
        <f>IF(Valeurs_saisies,IF(colonneA&lt;&gt;"",mensualite-G353,""),"")</f>
        <v/>
      </c>
      <c r="G353" s="264" t="str">
        <f>IF(Valeurs_saisies,IF(colonneA&lt;&gt;"",capital_restant_du*(taux_interet_annueld/nombre_versements_an),""),"")</f>
        <v/>
      </c>
      <c r="H353" s="264" t="str">
        <f>IF(Valeurs_saisies,IF(colonneA&lt;&gt;"",D353-F353,""),"")</f>
        <v/>
      </c>
      <c r="L353" s="259">
        <f t="shared" si="11"/>
        <v>28</v>
      </c>
    </row>
    <row r="354" spans="2:12" s="259" customFormat="1" ht="14.25" customHeight="1" x14ac:dyDescent="0.2">
      <c r="B354" s="262" t="str">
        <f>IF(Valeurs_saisies,IF(duree_du_pret&gt;L354,B353+1,""),"")</f>
        <v/>
      </c>
      <c r="C354" s="263" t="str">
        <f>IF(Valeurs_saisies,IF(colonneA&lt;&gt;"",DATE(YEAR($D$9),MONTH($D$9)+(colonneA)*12/nombre_versements_an,DAY($D$9)),""),"")</f>
        <v/>
      </c>
      <c r="D354" s="264" t="str">
        <f>IF(Valeurs_saisies,IF(colonneA&lt;&gt;"",H353,""),"")</f>
        <v/>
      </c>
      <c r="E354" s="264" t="str">
        <f t="shared" si="10"/>
        <v/>
      </c>
      <c r="F354" s="264" t="str">
        <f>IF(Valeurs_saisies,IF(colonneA&lt;&gt;"",mensualite-G354,""),"")</f>
        <v/>
      </c>
      <c r="G354" s="264" t="str">
        <f>IF(Valeurs_saisies,IF(colonneA&lt;&gt;"",capital_restant_du*(taux_interet_annueld/nombre_versements_an),""),"")</f>
        <v/>
      </c>
      <c r="H354" s="264" t="str">
        <f>IF(Valeurs_saisies,IF(colonneA&lt;&gt;"",D354-F354,""),"")</f>
        <v/>
      </c>
      <c r="L354" s="259">
        <f t="shared" si="11"/>
        <v>28</v>
      </c>
    </row>
    <row r="355" spans="2:12" s="259" customFormat="1" ht="14.25" customHeight="1" x14ac:dyDescent="0.2">
      <c r="B355" s="262" t="str">
        <f>IF(Valeurs_saisies,IF(duree_du_pret&gt;L355,B354+1,""),"")</f>
        <v/>
      </c>
      <c r="C355" s="263" t="str">
        <f>IF(Valeurs_saisies,IF(colonneA&lt;&gt;"",DATE(YEAR($D$9),MONTH($D$9)+(colonneA)*12/nombre_versements_an,DAY($D$9)),""),"")</f>
        <v/>
      </c>
      <c r="D355" s="264" t="str">
        <f>IF(Valeurs_saisies,IF(colonneA&lt;&gt;"",H354,""),"")</f>
        <v/>
      </c>
      <c r="E355" s="264" t="str">
        <f t="shared" si="10"/>
        <v/>
      </c>
      <c r="F355" s="264" t="str">
        <f>IF(Valeurs_saisies,IF(colonneA&lt;&gt;"",mensualite-G355,""),"")</f>
        <v/>
      </c>
      <c r="G355" s="264" t="str">
        <f>IF(Valeurs_saisies,IF(colonneA&lt;&gt;"",capital_restant_du*(taux_interet_annueld/nombre_versements_an),""),"")</f>
        <v/>
      </c>
      <c r="H355" s="264" t="str">
        <f>IF(Valeurs_saisies,IF(colonneA&lt;&gt;"",D355-F355,""),"")</f>
        <v/>
      </c>
      <c r="L355" s="259">
        <f t="shared" si="11"/>
        <v>28</v>
      </c>
    </row>
    <row r="356" spans="2:12" s="259" customFormat="1" ht="14.25" customHeight="1" x14ac:dyDescent="0.2">
      <c r="B356" s="262" t="str">
        <f>IF(Valeurs_saisies,IF(duree_du_pret&gt;L356,B355+1,""),"")</f>
        <v/>
      </c>
      <c r="C356" s="263" t="str">
        <f>IF(Valeurs_saisies,IF(colonneA&lt;&gt;"",DATE(YEAR($D$9),MONTH($D$9)+(colonneA)*12/nombre_versements_an,DAY($D$9)),""),"")</f>
        <v/>
      </c>
      <c r="D356" s="264" t="str">
        <f>IF(Valeurs_saisies,IF(colonneA&lt;&gt;"",H355,""),"")</f>
        <v/>
      </c>
      <c r="E356" s="264" t="str">
        <f t="shared" si="10"/>
        <v/>
      </c>
      <c r="F356" s="264" t="str">
        <f>IF(Valeurs_saisies,IF(colonneA&lt;&gt;"",mensualite-G356,""),"")</f>
        <v/>
      </c>
      <c r="G356" s="264" t="str">
        <f>IF(Valeurs_saisies,IF(colonneA&lt;&gt;"",capital_restant_du*(taux_interet_annueld/nombre_versements_an),""),"")</f>
        <v/>
      </c>
      <c r="H356" s="264" t="str">
        <f>IF(Valeurs_saisies,IF(colonneA&lt;&gt;"",D356-F356,""),"")</f>
        <v/>
      </c>
      <c r="L356" s="259">
        <f t="shared" si="11"/>
        <v>28</v>
      </c>
    </row>
    <row r="357" spans="2:12" s="259" customFormat="1" ht="14.25" customHeight="1" x14ac:dyDescent="0.2">
      <c r="B357" s="262" t="str">
        <f>IF(Valeurs_saisies,IF(duree_du_pret&gt;L357,B356+1,""),"")</f>
        <v/>
      </c>
      <c r="C357" s="263" t="str">
        <f>IF(Valeurs_saisies,IF(colonneA&lt;&gt;"",DATE(YEAR($D$9),MONTH($D$9)+(colonneA)*12/nombre_versements_an,DAY($D$9)),""),"")</f>
        <v/>
      </c>
      <c r="D357" s="264" t="str">
        <f>IF(Valeurs_saisies,IF(colonneA&lt;&gt;"",H356,""),"")</f>
        <v/>
      </c>
      <c r="E357" s="264" t="str">
        <f t="shared" si="10"/>
        <v/>
      </c>
      <c r="F357" s="264" t="str">
        <f>IF(Valeurs_saisies,IF(colonneA&lt;&gt;"",mensualite-G357,""),"")</f>
        <v/>
      </c>
      <c r="G357" s="264" t="str">
        <f>IF(Valeurs_saisies,IF(colonneA&lt;&gt;"",capital_restant_du*(taux_interet_annueld/nombre_versements_an),""),"")</f>
        <v/>
      </c>
      <c r="H357" s="264" t="str">
        <f>IF(Valeurs_saisies,IF(colonneA&lt;&gt;"",D357-F357,""),"")</f>
        <v/>
      </c>
      <c r="L357" s="259">
        <f t="shared" si="11"/>
        <v>28</v>
      </c>
    </row>
    <row r="358" spans="2:12" s="259" customFormat="1" ht="14.25" customHeight="1" x14ac:dyDescent="0.2">
      <c r="B358" s="262" t="str">
        <f>IF(Valeurs_saisies,IF(duree_du_pret&gt;L358,B357+1,""),"")</f>
        <v/>
      </c>
      <c r="C358" s="263" t="str">
        <f>IF(Valeurs_saisies,IF(colonneA&lt;&gt;"",DATE(YEAR($D$9),MONTH($D$9)+(colonneA)*12/nombre_versements_an,DAY($D$9)),""),"")</f>
        <v/>
      </c>
      <c r="D358" s="264" t="str">
        <f>IF(Valeurs_saisies,IF(colonneA&lt;&gt;"",H357,""),"")</f>
        <v/>
      </c>
      <c r="E358" s="264" t="str">
        <f t="shared" si="10"/>
        <v/>
      </c>
      <c r="F358" s="264" t="str">
        <f>IF(Valeurs_saisies,IF(colonneA&lt;&gt;"",mensualite-G358,""),"")</f>
        <v/>
      </c>
      <c r="G358" s="264" t="str">
        <f>IF(Valeurs_saisies,IF(colonneA&lt;&gt;"",capital_restant_du*(taux_interet_annueld/nombre_versements_an),""),"")</f>
        <v/>
      </c>
      <c r="H358" s="264" t="str">
        <f>IF(Valeurs_saisies,IF(colonneA&lt;&gt;"",D358-F358,""),"")</f>
        <v/>
      </c>
      <c r="L358" s="259">
        <f t="shared" si="11"/>
        <v>28</v>
      </c>
    </row>
    <row r="359" spans="2:12" s="259" customFormat="1" ht="14.25" customHeight="1" x14ac:dyDescent="0.2">
      <c r="B359" s="262" t="str">
        <f>IF(Valeurs_saisies,IF(duree_du_pret&gt;L359,B358+1,""),"")</f>
        <v/>
      </c>
      <c r="C359" s="263" t="str">
        <f>IF(Valeurs_saisies,IF(colonneA&lt;&gt;"",DATE(YEAR($D$9),MONTH($D$9)+(colonneA)*12/nombre_versements_an,DAY($D$9)),""),"")</f>
        <v/>
      </c>
      <c r="D359" s="264" t="str">
        <f>IF(Valeurs_saisies,IF(colonneA&lt;&gt;"",H358,""),"")</f>
        <v/>
      </c>
      <c r="E359" s="264" t="str">
        <f t="shared" si="10"/>
        <v/>
      </c>
      <c r="F359" s="264" t="str">
        <f>IF(Valeurs_saisies,IF(colonneA&lt;&gt;"",mensualite-G359,""),"")</f>
        <v/>
      </c>
      <c r="G359" s="264" t="str">
        <f>IF(Valeurs_saisies,IF(colonneA&lt;&gt;"",capital_restant_du*(taux_interet_annueld/nombre_versements_an),""),"")</f>
        <v/>
      </c>
      <c r="H359" s="264" t="str">
        <f>IF(Valeurs_saisies,IF(colonneA&lt;&gt;"",D359-F359,""),"")</f>
        <v/>
      </c>
      <c r="L359" s="259">
        <f t="shared" si="11"/>
        <v>28</v>
      </c>
    </row>
    <row r="360" spans="2:12" s="259" customFormat="1" ht="14.25" customHeight="1" x14ac:dyDescent="0.2">
      <c r="B360" s="262" t="str">
        <f>IF(Valeurs_saisies,IF(duree_du_pret&gt;L360,B359+1,""),"")</f>
        <v/>
      </c>
      <c r="C360" s="263" t="str">
        <f>IF(Valeurs_saisies,IF(colonneA&lt;&gt;"",DATE(YEAR($D$9),MONTH($D$9)+(colonneA)*12/nombre_versements_an,DAY($D$9)),""),"")</f>
        <v/>
      </c>
      <c r="D360" s="264" t="str">
        <f>IF(Valeurs_saisies,IF(colonneA&lt;&gt;"",H359,""),"")</f>
        <v/>
      </c>
      <c r="E360" s="264" t="str">
        <f t="shared" si="10"/>
        <v/>
      </c>
      <c r="F360" s="264" t="str">
        <f>IF(Valeurs_saisies,IF(colonneA&lt;&gt;"",mensualite-G360,""),"")</f>
        <v/>
      </c>
      <c r="G360" s="264" t="str">
        <f>IF(Valeurs_saisies,IF(colonneA&lt;&gt;"",capital_restant_du*(taux_interet_annueld/nombre_versements_an),""),"")</f>
        <v/>
      </c>
      <c r="H360" s="264" t="str">
        <f>IF(Valeurs_saisies,IF(colonneA&lt;&gt;"",D360-F360,""),"")</f>
        <v/>
      </c>
      <c r="L360" s="259">
        <f t="shared" si="11"/>
        <v>29</v>
      </c>
    </row>
    <row r="361" spans="2:12" s="259" customFormat="1" ht="14.25" customHeight="1" x14ac:dyDescent="0.2">
      <c r="B361" s="262" t="str">
        <f>IF(Valeurs_saisies,IF(duree_du_pret&gt;L361,B360+1,""),"")</f>
        <v/>
      </c>
      <c r="C361" s="263" t="str">
        <f>IF(Valeurs_saisies,IF(colonneA&lt;&gt;"",DATE(YEAR($D$9),MONTH($D$9)+(colonneA)*12/nombre_versements_an,DAY($D$9)),""),"")</f>
        <v/>
      </c>
      <c r="D361" s="264" t="str">
        <f>IF(Valeurs_saisies,IF(colonneA&lt;&gt;"",H360,""),"")</f>
        <v/>
      </c>
      <c r="E361" s="264" t="str">
        <f t="shared" si="10"/>
        <v/>
      </c>
      <c r="F361" s="264" t="str">
        <f>IF(Valeurs_saisies,IF(colonneA&lt;&gt;"",mensualite-G361,""),"")</f>
        <v/>
      </c>
      <c r="G361" s="264" t="str">
        <f>IF(Valeurs_saisies,IF(colonneA&lt;&gt;"",capital_restant_du*(taux_interet_annueld/nombre_versements_an),""),"")</f>
        <v/>
      </c>
      <c r="H361" s="264" t="str">
        <f>IF(Valeurs_saisies,IF(colonneA&lt;&gt;"",D361-F361,""),"")</f>
        <v/>
      </c>
      <c r="L361" s="259">
        <f t="shared" si="11"/>
        <v>29</v>
      </c>
    </row>
    <row r="362" spans="2:12" s="259" customFormat="1" ht="14.25" customHeight="1" x14ac:dyDescent="0.2">
      <c r="B362" s="262" t="str">
        <f>IF(Valeurs_saisies,IF(duree_du_pret&gt;L362,B361+1,""),"")</f>
        <v/>
      </c>
      <c r="C362" s="263" t="str">
        <f>IF(Valeurs_saisies,IF(colonneA&lt;&gt;"",DATE(YEAR($D$9),MONTH($D$9)+(colonneA)*12/nombre_versements_an,DAY($D$9)),""),"")</f>
        <v/>
      </c>
      <c r="D362" s="264" t="str">
        <f>IF(Valeurs_saisies,IF(colonneA&lt;&gt;"",H361,""),"")</f>
        <v/>
      </c>
      <c r="E362" s="264" t="str">
        <f t="shared" si="10"/>
        <v/>
      </c>
      <c r="F362" s="264" t="str">
        <f>IF(Valeurs_saisies,IF(colonneA&lt;&gt;"",mensualite-G362,""),"")</f>
        <v/>
      </c>
      <c r="G362" s="264" t="str">
        <f>IF(Valeurs_saisies,IF(colonneA&lt;&gt;"",capital_restant_du*(taux_interet_annueld/nombre_versements_an),""),"")</f>
        <v/>
      </c>
      <c r="H362" s="264" t="str">
        <f>IF(Valeurs_saisies,IF(colonneA&lt;&gt;"",D362-F362,""),"")</f>
        <v/>
      </c>
      <c r="L362" s="259">
        <f t="shared" si="11"/>
        <v>29</v>
      </c>
    </row>
    <row r="363" spans="2:12" s="259" customFormat="1" ht="14.25" customHeight="1" x14ac:dyDescent="0.2">
      <c r="B363" s="262" t="str">
        <f>IF(Valeurs_saisies,IF(duree_du_pret&gt;L363,B362+1,""),"")</f>
        <v/>
      </c>
      <c r="C363" s="263" t="str">
        <f>IF(Valeurs_saisies,IF(colonneA&lt;&gt;"",DATE(YEAR($D$9),MONTH($D$9)+(colonneA)*12/nombre_versements_an,DAY($D$9)),""),"")</f>
        <v/>
      </c>
      <c r="D363" s="264" t="str">
        <f>IF(Valeurs_saisies,IF(colonneA&lt;&gt;"",H362,""),"")</f>
        <v/>
      </c>
      <c r="E363" s="264" t="str">
        <f t="shared" si="10"/>
        <v/>
      </c>
      <c r="F363" s="264" t="str">
        <f>IF(Valeurs_saisies,IF(colonneA&lt;&gt;"",mensualite-G363,""),"")</f>
        <v/>
      </c>
      <c r="G363" s="264" t="str">
        <f>IF(Valeurs_saisies,IF(colonneA&lt;&gt;"",capital_restant_du*(taux_interet_annueld/nombre_versements_an),""),"")</f>
        <v/>
      </c>
      <c r="H363" s="264" t="str">
        <f>IF(Valeurs_saisies,IF(colonneA&lt;&gt;"",D363-F363,""),"")</f>
        <v/>
      </c>
      <c r="L363" s="259">
        <f t="shared" si="11"/>
        <v>29</v>
      </c>
    </row>
    <row r="364" spans="2:12" s="259" customFormat="1" ht="14.25" customHeight="1" x14ac:dyDescent="0.2">
      <c r="B364" s="262" t="str">
        <f>IF(Valeurs_saisies,IF(duree_du_pret&gt;L364,B363+1,""),"")</f>
        <v/>
      </c>
      <c r="C364" s="263" t="str">
        <f>IF(Valeurs_saisies,IF(colonneA&lt;&gt;"",DATE(YEAR($D$9),MONTH($D$9)+(colonneA)*12/nombre_versements_an,DAY($D$9)),""),"")</f>
        <v/>
      </c>
      <c r="D364" s="264" t="str">
        <f>IF(Valeurs_saisies,IF(colonneA&lt;&gt;"",H363,""),"")</f>
        <v/>
      </c>
      <c r="E364" s="264" t="str">
        <f t="shared" si="10"/>
        <v/>
      </c>
      <c r="F364" s="264" t="str">
        <f>IF(Valeurs_saisies,IF(colonneA&lt;&gt;"",mensualite-G364,""),"")</f>
        <v/>
      </c>
      <c r="G364" s="264" t="str">
        <f>IF(Valeurs_saisies,IF(colonneA&lt;&gt;"",capital_restant_du*(taux_interet_annueld/nombre_versements_an),""),"")</f>
        <v/>
      </c>
      <c r="H364" s="264" t="str">
        <f>IF(Valeurs_saisies,IF(colonneA&lt;&gt;"",D364-F364,""),"")</f>
        <v/>
      </c>
      <c r="L364" s="259">
        <f t="shared" si="11"/>
        <v>29</v>
      </c>
    </row>
    <row r="365" spans="2:12" s="259" customFormat="1" ht="14.25" customHeight="1" x14ac:dyDescent="0.2">
      <c r="B365" s="262" t="str">
        <f>IF(Valeurs_saisies,IF(duree_du_pret&gt;L365,B364+1,""),"")</f>
        <v/>
      </c>
      <c r="C365" s="263" t="str">
        <f>IF(Valeurs_saisies,IF(colonneA&lt;&gt;"",DATE(YEAR($D$9),MONTH($D$9)+(colonneA)*12/nombre_versements_an,DAY($D$9)),""),"")</f>
        <v/>
      </c>
      <c r="D365" s="264" t="str">
        <f>IF(Valeurs_saisies,IF(colonneA&lt;&gt;"",H364,""),"")</f>
        <v/>
      </c>
      <c r="E365" s="264" t="str">
        <f t="shared" si="10"/>
        <v/>
      </c>
      <c r="F365" s="264" t="str">
        <f>IF(Valeurs_saisies,IF(colonneA&lt;&gt;"",mensualite-G365,""),"")</f>
        <v/>
      </c>
      <c r="G365" s="264" t="str">
        <f>IF(Valeurs_saisies,IF(colonneA&lt;&gt;"",capital_restant_du*(taux_interet_annueld/nombre_versements_an),""),"")</f>
        <v/>
      </c>
      <c r="H365" s="264" t="str">
        <f>IF(Valeurs_saisies,IF(colonneA&lt;&gt;"",D365-F365,""),"")</f>
        <v/>
      </c>
      <c r="L365" s="259">
        <f t="shared" si="11"/>
        <v>29</v>
      </c>
    </row>
    <row r="366" spans="2:12" s="259" customFormat="1" ht="14.25" customHeight="1" x14ac:dyDescent="0.2">
      <c r="B366" s="262" t="str">
        <f>IF(Valeurs_saisies,IF(duree_du_pret&gt;L366,B365+1,""),"")</f>
        <v/>
      </c>
      <c r="C366" s="263" t="str">
        <f>IF(Valeurs_saisies,IF(colonneA&lt;&gt;"",DATE(YEAR($D$9),MONTH($D$9)+(colonneA)*12/nombre_versements_an,DAY($D$9)),""),"")</f>
        <v/>
      </c>
      <c r="D366" s="264" t="str">
        <f>IF(Valeurs_saisies,IF(colonneA&lt;&gt;"",H365,""),"")</f>
        <v/>
      </c>
      <c r="E366" s="264" t="str">
        <f t="shared" si="10"/>
        <v/>
      </c>
      <c r="F366" s="264" t="str">
        <f>IF(Valeurs_saisies,IF(colonneA&lt;&gt;"",mensualite-G366,""),"")</f>
        <v/>
      </c>
      <c r="G366" s="264" t="str">
        <f>IF(Valeurs_saisies,IF(colonneA&lt;&gt;"",capital_restant_du*(taux_interet_annueld/nombre_versements_an),""),"")</f>
        <v/>
      </c>
      <c r="H366" s="264" t="str">
        <f>IF(Valeurs_saisies,IF(colonneA&lt;&gt;"",D366-F366,""),"")</f>
        <v/>
      </c>
      <c r="L366" s="259">
        <f t="shared" si="11"/>
        <v>29</v>
      </c>
    </row>
    <row r="367" spans="2:12" s="259" customFormat="1" ht="14.25" customHeight="1" x14ac:dyDescent="0.2">
      <c r="B367" s="262" t="str">
        <f>IF(Valeurs_saisies,IF(duree_du_pret&gt;L367,B366+1,""),"")</f>
        <v/>
      </c>
      <c r="C367" s="263" t="str">
        <f>IF(Valeurs_saisies,IF(colonneA&lt;&gt;"",DATE(YEAR($D$9),MONTH($D$9)+(colonneA)*12/nombre_versements_an,DAY($D$9)),""),"")</f>
        <v/>
      </c>
      <c r="D367" s="264" t="str">
        <f>IF(Valeurs_saisies,IF(colonneA&lt;&gt;"",H366,""),"")</f>
        <v/>
      </c>
      <c r="E367" s="264" t="str">
        <f t="shared" si="10"/>
        <v/>
      </c>
      <c r="F367" s="264" t="str">
        <f>IF(Valeurs_saisies,IF(colonneA&lt;&gt;"",mensualite-G367,""),"")</f>
        <v/>
      </c>
      <c r="G367" s="264" t="str">
        <f>IF(Valeurs_saisies,IF(colonneA&lt;&gt;"",capital_restant_du*(taux_interet_annueld/nombre_versements_an),""),"")</f>
        <v/>
      </c>
      <c r="H367" s="264" t="str">
        <f>IF(Valeurs_saisies,IF(colonneA&lt;&gt;"",D367-F367,""),"")</f>
        <v/>
      </c>
      <c r="L367" s="259">
        <f t="shared" si="11"/>
        <v>29</v>
      </c>
    </row>
    <row r="368" spans="2:12" s="259" customFormat="1" ht="14.25" customHeight="1" x14ac:dyDescent="0.2">
      <c r="B368" s="262" t="str">
        <f>IF(Valeurs_saisies,IF(duree_du_pret&gt;L368,B367+1,""),"")</f>
        <v/>
      </c>
      <c r="C368" s="263" t="str">
        <f>IF(Valeurs_saisies,IF(colonneA&lt;&gt;"",DATE(YEAR($D$9),MONTH($D$9)+(colonneA)*12/nombre_versements_an,DAY($D$9)),""),"")</f>
        <v/>
      </c>
      <c r="D368" s="264" t="str">
        <f>IF(Valeurs_saisies,IF(colonneA&lt;&gt;"",H367,""),"")</f>
        <v/>
      </c>
      <c r="E368" s="264" t="str">
        <f t="shared" si="10"/>
        <v/>
      </c>
      <c r="F368" s="264" t="str">
        <f>IF(Valeurs_saisies,IF(colonneA&lt;&gt;"",mensualite-G368,""),"")</f>
        <v/>
      </c>
      <c r="G368" s="264" t="str">
        <f>IF(Valeurs_saisies,IF(colonneA&lt;&gt;"",capital_restant_du*(taux_interet_annueld/nombre_versements_an),""),"")</f>
        <v/>
      </c>
      <c r="H368" s="264" t="str">
        <f>IF(Valeurs_saisies,IF(colonneA&lt;&gt;"",D368-F368,""),"")</f>
        <v/>
      </c>
      <c r="L368" s="259">
        <f t="shared" si="11"/>
        <v>29</v>
      </c>
    </row>
    <row r="369" spans="2:12" s="259" customFormat="1" ht="14.25" customHeight="1" x14ac:dyDescent="0.2">
      <c r="B369" s="262" t="str">
        <f>IF(Valeurs_saisies,IF(duree_du_pret&gt;L369,B368+1,""),"")</f>
        <v/>
      </c>
      <c r="C369" s="263" t="str">
        <f>IF(Valeurs_saisies,IF(colonneA&lt;&gt;"",DATE(YEAR($D$9),MONTH($D$9)+(colonneA)*12/nombre_versements_an,DAY($D$9)),""),"")</f>
        <v/>
      </c>
      <c r="D369" s="264" t="str">
        <f>IF(Valeurs_saisies,IF(colonneA&lt;&gt;"",H368,""),"")</f>
        <v/>
      </c>
      <c r="E369" s="264" t="str">
        <f t="shared" si="10"/>
        <v/>
      </c>
      <c r="F369" s="264" t="str">
        <f>IF(Valeurs_saisies,IF(colonneA&lt;&gt;"",mensualite-G369,""),"")</f>
        <v/>
      </c>
      <c r="G369" s="264" t="str">
        <f>IF(Valeurs_saisies,IF(colonneA&lt;&gt;"",capital_restant_du*(taux_interet_annueld/nombre_versements_an),""),"")</f>
        <v/>
      </c>
      <c r="H369" s="264" t="str">
        <f>IF(Valeurs_saisies,IF(colonneA&lt;&gt;"",D369-F369,""),"")</f>
        <v/>
      </c>
      <c r="L369" s="259">
        <f t="shared" si="11"/>
        <v>29</v>
      </c>
    </row>
    <row r="370" spans="2:12" s="259" customFormat="1" ht="14.25" customHeight="1" x14ac:dyDescent="0.2">
      <c r="B370" s="262" t="str">
        <f>IF(Valeurs_saisies,IF(duree_du_pret&gt;L370,B369+1,""),"")</f>
        <v/>
      </c>
      <c r="C370" s="263" t="str">
        <f>IF(Valeurs_saisies,IF(colonneA&lt;&gt;"",DATE(YEAR($D$9),MONTH($D$9)+(colonneA)*12/nombre_versements_an,DAY($D$9)),""),"")</f>
        <v/>
      </c>
      <c r="D370" s="264" t="str">
        <f>IF(Valeurs_saisies,IF(colonneA&lt;&gt;"",H369,""),"")</f>
        <v/>
      </c>
      <c r="E370" s="264" t="str">
        <f t="shared" si="10"/>
        <v/>
      </c>
      <c r="F370" s="264" t="str">
        <f>IF(Valeurs_saisies,IF(colonneA&lt;&gt;"",mensualite-G370,""),"")</f>
        <v/>
      </c>
      <c r="G370" s="264" t="str">
        <f>IF(Valeurs_saisies,IF(colonneA&lt;&gt;"",capital_restant_du*(taux_interet_annueld/nombre_versements_an),""),"")</f>
        <v/>
      </c>
      <c r="H370" s="264" t="str">
        <f>IF(Valeurs_saisies,IF(colonneA&lt;&gt;"",D370-F370,""),"")</f>
        <v/>
      </c>
      <c r="L370" s="259">
        <f t="shared" si="11"/>
        <v>29</v>
      </c>
    </row>
    <row r="371" spans="2:12" s="259" customFormat="1" ht="14.25" customHeight="1" x14ac:dyDescent="0.2">
      <c r="B371" s="262" t="str">
        <f>IF(Valeurs_saisies,IF(duree_du_pret&gt;L371,B370+1,""),"")</f>
        <v/>
      </c>
      <c r="C371" s="263" t="str">
        <f>IF(Valeurs_saisies,IF(colonneA&lt;&gt;"",DATE(YEAR($D$9),MONTH($D$9)+(colonneA)*12/nombre_versements_an,DAY($D$9)),""),"")</f>
        <v/>
      </c>
      <c r="D371" s="264" t="str">
        <f>IF(Valeurs_saisies,IF(colonneA&lt;&gt;"",H370,""),"")</f>
        <v/>
      </c>
      <c r="E371" s="264" t="str">
        <f t="shared" si="10"/>
        <v/>
      </c>
      <c r="F371" s="264" t="str">
        <f>IF(Valeurs_saisies,IF(colonneA&lt;&gt;"",mensualite-G371,""),"")</f>
        <v/>
      </c>
      <c r="G371" s="264" t="str">
        <f>IF(Valeurs_saisies,IF(colonneA&lt;&gt;"",capital_restant_du*(taux_interet_annueld/nombre_versements_an),""),"")</f>
        <v/>
      </c>
      <c r="H371" s="264" t="str">
        <f>IF(Valeurs_saisies,IF(colonneA&lt;&gt;"",D371-F371,""),"")</f>
        <v/>
      </c>
      <c r="L371" s="259">
        <f t="shared" si="11"/>
        <v>29</v>
      </c>
    </row>
    <row r="372" spans="2:12" s="259" customFormat="1" ht="14.25" customHeight="1" x14ac:dyDescent="0.2">
      <c r="B372" s="262"/>
      <c r="C372" s="263"/>
      <c r="D372" s="265"/>
      <c r="E372" s="265"/>
      <c r="F372" s="265"/>
      <c r="G372" s="265"/>
      <c r="H372" s="265"/>
    </row>
    <row r="373" spans="2:12" s="259" customFormat="1" ht="14.25" customHeight="1" x14ac:dyDescent="0.2">
      <c r="B373" s="262"/>
      <c r="C373" s="263"/>
      <c r="D373" s="265"/>
      <c r="E373" s="265"/>
      <c r="F373" s="265"/>
      <c r="G373" s="265"/>
      <c r="H373" s="265"/>
    </row>
    <row r="374" spans="2:12" s="259" customFormat="1" ht="14.25" customHeight="1" x14ac:dyDescent="0.2">
      <c r="B374" s="262"/>
      <c r="C374" s="263"/>
      <c r="D374" s="265"/>
      <c r="E374" s="265"/>
      <c r="F374" s="265"/>
      <c r="G374" s="265"/>
      <c r="H374" s="265"/>
    </row>
    <row r="375" spans="2:12" s="259" customFormat="1" ht="14.25" customHeight="1" x14ac:dyDescent="0.2">
      <c r="B375" s="262"/>
      <c r="C375" s="263"/>
      <c r="D375" s="265"/>
      <c r="E375" s="265"/>
      <c r="F375" s="265"/>
      <c r="G375" s="265"/>
      <c r="H375" s="265"/>
    </row>
    <row r="376" spans="2:12" s="259" customFormat="1" ht="14.25" customHeight="1" x14ac:dyDescent="0.2">
      <c r="B376" s="262"/>
      <c r="C376" s="263"/>
      <c r="D376" s="265"/>
      <c r="E376" s="265"/>
      <c r="F376" s="265"/>
      <c r="G376" s="265"/>
      <c r="H376" s="265"/>
    </row>
    <row r="377" spans="2:12" s="266" customFormat="1" ht="12.75" x14ac:dyDescent="0.2">
      <c r="B377" s="267"/>
      <c r="C377" s="268"/>
      <c r="D377" s="269"/>
      <c r="E377" s="269"/>
      <c r="F377" s="269"/>
      <c r="G377" s="269"/>
      <c r="H377" s="269"/>
    </row>
    <row r="378" spans="2:12" s="266" customFormat="1" ht="12.75" x14ac:dyDescent="0.2">
      <c r="B378" s="270"/>
      <c r="C378" s="271"/>
      <c r="D378" s="272"/>
      <c r="E378" s="272"/>
      <c r="F378" s="272"/>
      <c r="G378" s="272"/>
      <c r="H378" s="272"/>
    </row>
    <row r="379" spans="2:12" s="266" customFormat="1" ht="12.75" x14ac:dyDescent="0.2">
      <c r="B379" s="270"/>
      <c r="C379" s="271"/>
      <c r="D379" s="272"/>
      <c r="E379" s="272"/>
      <c r="F379" s="272"/>
      <c r="G379" s="272"/>
      <c r="H379" s="272"/>
    </row>
    <row r="380" spans="2:12" s="266" customFormat="1" ht="12.75" x14ac:dyDescent="0.2">
      <c r="B380" s="270"/>
      <c r="C380" s="271"/>
      <c r="D380" s="272"/>
      <c r="E380" s="272"/>
      <c r="F380" s="272"/>
      <c r="G380" s="272"/>
      <c r="H380" s="272"/>
    </row>
    <row r="381" spans="2:12" s="273" customFormat="1" ht="12.75" x14ac:dyDescent="0.2">
      <c r="B381" s="270"/>
      <c r="C381" s="271"/>
      <c r="D381" s="272"/>
      <c r="E381" s="272"/>
      <c r="F381" s="272"/>
      <c r="G381" s="272"/>
      <c r="H381" s="272"/>
      <c r="I381" s="266"/>
    </row>
    <row r="382" spans="2:12" s="278" customFormat="1" x14ac:dyDescent="0.25">
      <c r="B382" s="279"/>
      <c r="C382" s="280"/>
      <c r="D382" s="281"/>
      <c r="E382" s="281"/>
      <c r="F382" s="281"/>
      <c r="G382" s="281"/>
      <c r="H382" s="281"/>
      <c r="I382" s="282"/>
      <c r="L382" s="273"/>
    </row>
    <row r="383" spans="2:12" s="278" customFormat="1" x14ac:dyDescent="0.25">
      <c r="B383" s="279"/>
      <c r="C383" s="280"/>
      <c r="D383" s="281"/>
      <c r="E383" s="281"/>
      <c r="F383" s="281"/>
      <c r="G383" s="281"/>
      <c r="H383" s="281"/>
      <c r="I383" s="282"/>
      <c r="L383" s="273"/>
    </row>
    <row r="384" spans="2:12" s="278" customFormat="1" x14ac:dyDescent="0.25">
      <c r="B384" s="279"/>
      <c r="C384" s="280"/>
      <c r="D384" s="281"/>
      <c r="E384" s="281"/>
      <c r="F384" s="281"/>
      <c r="G384" s="281"/>
      <c r="H384" s="281"/>
      <c r="I384" s="282"/>
      <c r="L384" s="273"/>
    </row>
    <row r="385" spans="2:12" s="278" customFormat="1" x14ac:dyDescent="0.25">
      <c r="B385" s="279"/>
      <c r="C385" s="280"/>
      <c r="D385" s="281"/>
      <c r="E385" s="281"/>
      <c r="F385" s="281"/>
      <c r="G385" s="281"/>
      <c r="H385" s="281"/>
      <c r="I385" s="282"/>
      <c r="L385" s="273"/>
    </row>
    <row r="386" spans="2:12" s="278" customFormat="1" x14ac:dyDescent="0.25">
      <c r="B386" s="279"/>
      <c r="C386" s="280"/>
      <c r="D386" s="281"/>
      <c r="E386" s="281"/>
      <c r="F386" s="281"/>
      <c r="G386" s="281"/>
      <c r="H386" s="281"/>
      <c r="I386" s="282"/>
      <c r="L386" s="273"/>
    </row>
    <row r="387" spans="2:12" s="278" customFormat="1" x14ac:dyDescent="0.25">
      <c r="B387" s="279"/>
      <c r="C387" s="280"/>
      <c r="D387" s="281"/>
      <c r="E387" s="281"/>
      <c r="F387" s="281"/>
      <c r="G387" s="281"/>
      <c r="H387" s="281"/>
      <c r="I387" s="282"/>
      <c r="L387" s="273"/>
    </row>
    <row r="388" spans="2:12" s="278" customFormat="1" x14ac:dyDescent="0.25">
      <c r="B388" s="279"/>
      <c r="C388" s="280"/>
      <c r="D388" s="281"/>
      <c r="E388" s="281"/>
      <c r="F388" s="281"/>
      <c r="G388" s="281"/>
      <c r="H388" s="281"/>
      <c r="I388" s="282"/>
      <c r="L388" s="273"/>
    </row>
    <row r="389" spans="2:12" s="278" customFormat="1" x14ac:dyDescent="0.25">
      <c r="B389" s="279"/>
      <c r="C389" s="280"/>
      <c r="D389" s="281"/>
      <c r="E389" s="281"/>
      <c r="F389" s="281"/>
      <c r="G389" s="281"/>
      <c r="H389" s="281"/>
      <c r="I389" s="282"/>
      <c r="L389" s="273"/>
    </row>
    <row r="390" spans="2:12" s="278" customFormat="1" x14ac:dyDescent="0.25">
      <c r="B390" s="279"/>
      <c r="C390" s="280"/>
      <c r="D390" s="281"/>
      <c r="E390" s="281"/>
      <c r="F390" s="281"/>
      <c r="G390" s="281"/>
      <c r="H390" s="281"/>
      <c r="I390" s="282"/>
      <c r="L390" s="273"/>
    </row>
    <row r="391" spans="2:12" s="278" customFormat="1" x14ac:dyDescent="0.25">
      <c r="B391" s="279"/>
      <c r="C391" s="280"/>
      <c r="D391" s="281"/>
      <c r="E391" s="281"/>
      <c r="F391" s="281"/>
      <c r="G391" s="281"/>
      <c r="H391" s="281"/>
      <c r="I391" s="282"/>
      <c r="L391" s="273"/>
    </row>
    <row r="392" spans="2:12" s="278" customFormat="1" x14ac:dyDescent="0.25">
      <c r="B392" s="279"/>
      <c r="C392" s="280"/>
      <c r="D392" s="281"/>
      <c r="E392" s="281"/>
      <c r="F392" s="281"/>
      <c r="G392" s="281"/>
      <c r="H392" s="281"/>
      <c r="I392" s="282"/>
      <c r="L392" s="273"/>
    </row>
    <row r="393" spans="2:12" s="278" customFormat="1" x14ac:dyDescent="0.25">
      <c r="B393" s="279"/>
      <c r="C393" s="280"/>
      <c r="D393" s="281"/>
      <c r="E393" s="281"/>
      <c r="F393" s="281"/>
      <c r="G393" s="281"/>
      <c r="H393" s="281"/>
      <c r="I393" s="282"/>
      <c r="L393" s="273"/>
    </row>
    <row r="394" spans="2:12" s="278" customFormat="1" x14ac:dyDescent="0.25">
      <c r="B394" s="283"/>
      <c r="C394" s="284"/>
      <c r="D394" s="285"/>
      <c r="E394" s="285"/>
      <c r="F394" s="285"/>
      <c r="G394" s="285"/>
      <c r="H394" s="285"/>
      <c r="L394" s="273"/>
    </row>
    <row r="395" spans="2:12" x14ac:dyDescent="0.25">
      <c r="B395" s="283"/>
      <c r="C395" s="284"/>
      <c r="D395" s="285"/>
      <c r="E395" s="285"/>
      <c r="F395" s="285"/>
      <c r="G395" s="285"/>
      <c r="H395" s="285"/>
      <c r="K395" s="278"/>
      <c r="L395" s="273"/>
    </row>
    <row r="396" spans="2:12" x14ac:dyDescent="0.25">
      <c r="B396" s="283"/>
      <c r="C396" s="284"/>
      <c r="D396" s="285"/>
      <c r="E396" s="285"/>
      <c r="F396" s="285"/>
      <c r="G396" s="285"/>
      <c r="H396" s="285"/>
      <c r="K396" s="278"/>
      <c r="L396" s="273"/>
    </row>
    <row r="397" spans="2:12" x14ac:dyDescent="0.25">
      <c r="B397" s="283"/>
      <c r="C397" s="284"/>
      <c r="D397" s="285"/>
      <c r="E397" s="285"/>
      <c r="F397" s="285"/>
      <c r="G397" s="285"/>
      <c r="H397" s="285"/>
      <c r="K397" s="278"/>
      <c r="L397" s="273"/>
    </row>
    <row r="398" spans="2:12" x14ac:dyDescent="0.25">
      <c r="B398" s="283"/>
      <c r="C398" s="284"/>
      <c r="K398" s="278"/>
      <c r="L398" s="273"/>
    </row>
    <row r="399" spans="2:12" x14ac:dyDescent="0.25">
      <c r="K399" s="278"/>
      <c r="L399" s="273"/>
    </row>
    <row r="400" spans="2:12" x14ac:dyDescent="0.25">
      <c r="K400" s="278"/>
      <c r="L400" s="273"/>
    </row>
    <row r="401" spans="11:12" x14ac:dyDescent="0.25">
      <c r="K401" s="278"/>
      <c r="L401" s="273"/>
    </row>
  </sheetData>
  <mergeCells count="9">
    <mergeCell ref="B8:C8"/>
    <mergeCell ref="B9:C9"/>
    <mergeCell ref="B2:H2"/>
    <mergeCell ref="B5:C5"/>
    <mergeCell ref="F5:G5"/>
    <mergeCell ref="B6:C6"/>
    <mergeCell ref="F6:G6"/>
    <mergeCell ref="B7:C7"/>
    <mergeCell ref="F7:G7"/>
  </mergeCells>
  <conditionalFormatting sqref="B11:H371">
    <cfRule type="notContainsBlanks" dxfId="1" priority="1" stopIfTrue="1">
      <formula>LEN(TRIM(B11))&gt;0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1"/>
  <sheetViews>
    <sheetView workbookViewId="0">
      <selection activeCell="G12" sqref="G12"/>
    </sheetView>
  </sheetViews>
  <sheetFormatPr baseColWidth="10" defaultRowHeight="15" x14ac:dyDescent="0.25"/>
  <cols>
    <col min="1" max="1" width="11.42578125" style="278"/>
    <col min="2" max="2" width="16.28515625" style="278" customWidth="1"/>
    <col min="3" max="3" width="16.28515625" style="286" customWidth="1"/>
    <col min="4" max="8" width="16.28515625" style="278" customWidth="1"/>
    <col min="9" max="10" width="11.42578125" style="278"/>
    <col min="11" max="11" width="11.42578125" style="273"/>
    <col min="12" max="13" width="11.42578125" style="278"/>
    <col min="14" max="257" width="11.42578125" style="275"/>
    <col min="258" max="264" width="16.28515625" style="275" customWidth="1"/>
    <col min="265" max="513" width="11.42578125" style="275"/>
    <col min="514" max="520" width="16.28515625" style="275" customWidth="1"/>
    <col min="521" max="769" width="11.42578125" style="275"/>
    <col min="770" max="776" width="16.28515625" style="275" customWidth="1"/>
    <col min="777" max="1025" width="11.42578125" style="275"/>
    <col min="1026" max="1032" width="16.28515625" style="275" customWidth="1"/>
    <col min="1033" max="1281" width="11.42578125" style="275"/>
    <col min="1282" max="1288" width="16.28515625" style="275" customWidth="1"/>
    <col min="1289" max="1537" width="11.42578125" style="275"/>
    <col min="1538" max="1544" width="16.28515625" style="275" customWidth="1"/>
    <col min="1545" max="1793" width="11.42578125" style="275"/>
    <col min="1794" max="1800" width="16.28515625" style="275" customWidth="1"/>
    <col min="1801" max="2049" width="11.42578125" style="275"/>
    <col min="2050" max="2056" width="16.28515625" style="275" customWidth="1"/>
    <col min="2057" max="2305" width="11.42578125" style="275"/>
    <col min="2306" max="2312" width="16.28515625" style="275" customWidth="1"/>
    <col min="2313" max="2561" width="11.42578125" style="275"/>
    <col min="2562" max="2568" width="16.28515625" style="275" customWidth="1"/>
    <col min="2569" max="2817" width="11.42578125" style="275"/>
    <col min="2818" max="2824" width="16.28515625" style="275" customWidth="1"/>
    <col min="2825" max="3073" width="11.42578125" style="275"/>
    <col min="3074" max="3080" width="16.28515625" style="275" customWidth="1"/>
    <col min="3081" max="3329" width="11.42578125" style="275"/>
    <col min="3330" max="3336" width="16.28515625" style="275" customWidth="1"/>
    <col min="3337" max="3585" width="11.42578125" style="275"/>
    <col min="3586" max="3592" width="16.28515625" style="275" customWidth="1"/>
    <col min="3593" max="3841" width="11.42578125" style="275"/>
    <col min="3842" max="3848" width="16.28515625" style="275" customWidth="1"/>
    <col min="3849" max="4097" width="11.42578125" style="275"/>
    <col min="4098" max="4104" width="16.28515625" style="275" customWidth="1"/>
    <col min="4105" max="4353" width="11.42578125" style="275"/>
    <col min="4354" max="4360" width="16.28515625" style="275" customWidth="1"/>
    <col min="4361" max="4609" width="11.42578125" style="275"/>
    <col min="4610" max="4616" width="16.28515625" style="275" customWidth="1"/>
    <col min="4617" max="4865" width="11.42578125" style="275"/>
    <col min="4866" max="4872" width="16.28515625" style="275" customWidth="1"/>
    <col min="4873" max="5121" width="11.42578125" style="275"/>
    <col min="5122" max="5128" width="16.28515625" style="275" customWidth="1"/>
    <col min="5129" max="5377" width="11.42578125" style="275"/>
    <col min="5378" max="5384" width="16.28515625" style="275" customWidth="1"/>
    <col min="5385" max="5633" width="11.42578125" style="275"/>
    <col min="5634" max="5640" width="16.28515625" style="275" customWidth="1"/>
    <col min="5641" max="5889" width="11.42578125" style="275"/>
    <col min="5890" max="5896" width="16.28515625" style="275" customWidth="1"/>
    <col min="5897" max="6145" width="11.42578125" style="275"/>
    <col min="6146" max="6152" width="16.28515625" style="275" customWidth="1"/>
    <col min="6153" max="6401" width="11.42578125" style="275"/>
    <col min="6402" max="6408" width="16.28515625" style="275" customWidth="1"/>
    <col min="6409" max="6657" width="11.42578125" style="275"/>
    <col min="6658" max="6664" width="16.28515625" style="275" customWidth="1"/>
    <col min="6665" max="6913" width="11.42578125" style="275"/>
    <col min="6914" max="6920" width="16.28515625" style="275" customWidth="1"/>
    <col min="6921" max="7169" width="11.42578125" style="275"/>
    <col min="7170" max="7176" width="16.28515625" style="275" customWidth="1"/>
    <col min="7177" max="7425" width="11.42578125" style="275"/>
    <col min="7426" max="7432" width="16.28515625" style="275" customWidth="1"/>
    <col min="7433" max="7681" width="11.42578125" style="275"/>
    <col min="7682" max="7688" width="16.28515625" style="275" customWidth="1"/>
    <col min="7689" max="7937" width="11.42578125" style="275"/>
    <col min="7938" max="7944" width="16.28515625" style="275" customWidth="1"/>
    <col min="7945" max="8193" width="11.42578125" style="275"/>
    <col min="8194" max="8200" width="16.28515625" style="275" customWidth="1"/>
    <col min="8201" max="8449" width="11.42578125" style="275"/>
    <col min="8450" max="8456" width="16.28515625" style="275" customWidth="1"/>
    <col min="8457" max="8705" width="11.42578125" style="275"/>
    <col min="8706" max="8712" width="16.28515625" style="275" customWidth="1"/>
    <col min="8713" max="8961" width="11.42578125" style="275"/>
    <col min="8962" max="8968" width="16.28515625" style="275" customWidth="1"/>
    <col min="8969" max="9217" width="11.42578125" style="275"/>
    <col min="9218" max="9224" width="16.28515625" style="275" customWidth="1"/>
    <col min="9225" max="9473" width="11.42578125" style="275"/>
    <col min="9474" max="9480" width="16.28515625" style="275" customWidth="1"/>
    <col min="9481" max="9729" width="11.42578125" style="275"/>
    <col min="9730" max="9736" width="16.28515625" style="275" customWidth="1"/>
    <col min="9737" max="9985" width="11.42578125" style="275"/>
    <col min="9986" max="9992" width="16.28515625" style="275" customWidth="1"/>
    <col min="9993" max="10241" width="11.42578125" style="275"/>
    <col min="10242" max="10248" width="16.28515625" style="275" customWidth="1"/>
    <col min="10249" max="10497" width="11.42578125" style="275"/>
    <col min="10498" max="10504" width="16.28515625" style="275" customWidth="1"/>
    <col min="10505" max="10753" width="11.42578125" style="275"/>
    <col min="10754" max="10760" width="16.28515625" style="275" customWidth="1"/>
    <col min="10761" max="11009" width="11.42578125" style="275"/>
    <col min="11010" max="11016" width="16.28515625" style="275" customWidth="1"/>
    <col min="11017" max="11265" width="11.42578125" style="275"/>
    <col min="11266" max="11272" width="16.28515625" style="275" customWidth="1"/>
    <col min="11273" max="11521" width="11.42578125" style="275"/>
    <col min="11522" max="11528" width="16.28515625" style="275" customWidth="1"/>
    <col min="11529" max="11777" width="11.42578125" style="275"/>
    <col min="11778" max="11784" width="16.28515625" style="275" customWidth="1"/>
    <col min="11785" max="12033" width="11.42578125" style="275"/>
    <col min="12034" max="12040" width="16.28515625" style="275" customWidth="1"/>
    <col min="12041" max="12289" width="11.42578125" style="275"/>
    <col min="12290" max="12296" width="16.28515625" style="275" customWidth="1"/>
    <col min="12297" max="12545" width="11.42578125" style="275"/>
    <col min="12546" max="12552" width="16.28515625" style="275" customWidth="1"/>
    <col min="12553" max="12801" width="11.42578125" style="275"/>
    <col min="12802" max="12808" width="16.28515625" style="275" customWidth="1"/>
    <col min="12809" max="13057" width="11.42578125" style="275"/>
    <col min="13058" max="13064" width="16.28515625" style="275" customWidth="1"/>
    <col min="13065" max="13313" width="11.42578125" style="275"/>
    <col min="13314" max="13320" width="16.28515625" style="275" customWidth="1"/>
    <col min="13321" max="13569" width="11.42578125" style="275"/>
    <col min="13570" max="13576" width="16.28515625" style="275" customWidth="1"/>
    <col min="13577" max="13825" width="11.42578125" style="275"/>
    <col min="13826" max="13832" width="16.28515625" style="275" customWidth="1"/>
    <col min="13833" max="14081" width="11.42578125" style="275"/>
    <col min="14082" max="14088" width="16.28515625" style="275" customWidth="1"/>
    <col min="14089" max="14337" width="11.42578125" style="275"/>
    <col min="14338" max="14344" width="16.28515625" style="275" customWidth="1"/>
    <col min="14345" max="14593" width="11.42578125" style="275"/>
    <col min="14594" max="14600" width="16.28515625" style="275" customWidth="1"/>
    <col min="14601" max="14849" width="11.42578125" style="275"/>
    <col min="14850" max="14856" width="16.28515625" style="275" customWidth="1"/>
    <col min="14857" max="15105" width="11.42578125" style="275"/>
    <col min="15106" max="15112" width="16.28515625" style="275" customWidth="1"/>
    <col min="15113" max="15361" width="11.42578125" style="275"/>
    <col min="15362" max="15368" width="16.28515625" style="275" customWidth="1"/>
    <col min="15369" max="15617" width="11.42578125" style="275"/>
    <col min="15618" max="15624" width="16.28515625" style="275" customWidth="1"/>
    <col min="15625" max="15873" width="11.42578125" style="275"/>
    <col min="15874" max="15880" width="16.28515625" style="275" customWidth="1"/>
    <col min="15881" max="16129" width="11.42578125" style="275"/>
    <col min="16130" max="16136" width="16.28515625" style="275" customWidth="1"/>
    <col min="16137" max="16384" width="11.42578125" style="275"/>
  </cols>
  <sheetData>
    <row r="1" spans="1:13" ht="15.75" thickBot="1" x14ac:dyDescent="0.3">
      <c r="A1" s="275"/>
      <c r="B1" s="275"/>
      <c r="C1" s="276"/>
      <c r="D1" s="275"/>
      <c r="E1" s="275"/>
      <c r="F1" s="275"/>
      <c r="G1" s="275"/>
      <c r="H1" s="275"/>
      <c r="I1" s="275"/>
      <c r="J1" s="275"/>
      <c r="K1" s="277"/>
      <c r="L1" s="275"/>
      <c r="M1" s="275"/>
    </row>
    <row r="2" spans="1:13" ht="21.75" thickTop="1" thickBot="1" x14ac:dyDescent="0.35">
      <c r="A2" s="275"/>
      <c r="B2" s="480" t="s">
        <v>257</v>
      </c>
      <c r="C2" s="481"/>
      <c r="D2" s="481"/>
      <c r="E2" s="481"/>
      <c r="F2" s="481"/>
      <c r="G2" s="481"/>
      <c r="H2" s="482"/>
      <c r="I2" s="275"/>
      <c r="J2" s="275"/>
      <c r="K2" s="277"/>
      <c r="L2" s="275"/>
      <c r="M2" s="275"/>
    </row>
    <row r="3" spans="1:13" ht="16.5" thickTop="1" x14ac:dyDescent="0.25">
      <c r="B3" s="236"/>
      <c r="C3" s="237"/>
      <c r="D3" s="236"/>
      <c r="E3" s="238"/>
      <c r="F3" s="238"/>
    </row>
    <row r="4" spans="1:13" s="278" customFormat="1" ht="24" thickBot="1" x14ac:dyDescent="0.4">
      <c r="B4" s="239"/>
      <c r="C4" s="240"/>
      <c r="D4" s="239"/>
      <c r="E4" s="241"/>
      <c r="F4" s="241"/>
      <c r="G4" s="241"/>
      <c r="K4" s="273"/>
    </row>
    <row r="5" spans="1:13" s="245" customFormat="1" ht="14.25" customHeight="1" thickTop="1" x14ac:dyDescent="0.3">
      <c r="A5" s="242"/>
      <c r="B5" s="483" t="s">
        <v>258</v>
      </c>
      <c r="C5" s="484"/>
      <c r="D5" s="274">
        <f>'2 - Le Financement'!B31</f>
        <v>0</v>
      </c>
      <c r="E5" s="243"/>
      <c r="F5" s="483" t="s">
        <v>259</v>
      </c>
      <c r="G5" s="484"/>
      <c r="H5" s="244" t="str">
        <f>IF(Valeurs_saisies,-PMT(taux_interet_annueld/nombre_versements_an,duree_du_pret*nombre_versements_an,montant_du_pretd),"")</f>
        <v/>
      </c>
      <c r="I5" s="243"/>
    </row>
    <row r="6" spans="1:13" s="245" customFormat="1" ht="14.25" customHeight="1" x14ac:dyDescent="0.3">
      <c r="A6" s="242"/>
      <c r="B6" s="476" t="s">
        <v>260</v>
      </c>
      <c r="C6" s="477"/>
      <c r="D6" s="246">
        <f>'2 - Le Financement'!C31</f>
        <v>0</v>
      </c>
      <c r="E6" s="243"/>
      <c r="F6" s="476" t="s">
        <v>261</v>
      </c>
      <c r="G6" s="477"/>
      <c r="H6" s="247">
        <f>IF(AND(COUNT(duree_du_pret),COUNT(nombre_versements_an)),duree_du_pret*nombre_versements_an,"")</f>
        <v>0</v>
      </c>
      <c r="I6" s="248"/>
    </row>
    <row r="7" spans="1:13" s="245" customFormat="1" ht="14.25" customHeight="1" thickBot="1" x14ac:dyDescent="0.35">
      <c r="A7" s="242"/>
      <c r="B7" s="476" t="s">
        <v>262</v>
      </c>
      <c r="C7" s="477"/>
      <c r="D7" s="249">
        <f>'2 - Le Financement'!D31/12</f>
        <v>0</v>
      </c>
      <c r="E7" s="243"/>
      <c r="F7" s="478" t="s">
        <v>263</v>
      </c>
      <c r="G7" s="479"/>
      <c r="H7" s="250">
        <f>SUM(G12:G371)</f>
        <v>0</v>
      </c>
      <c r="I7" s="248"/>
    </row>
    <row r="8" spans="1:13" s="245" customFormat="1" ht="14.25" customHeight="1" thickTop="1" x14ac:dyDescent="0.3">
      <c r="A8" s="242"/>
      <c r="B8" s="476" t="s">
        <v>264</v>
      </c>
      <c r="C8" s="477"/>
      <c r="D8" s="249">
        <v>12</v>
      </c>
      <c r="E8" s="243"/>
      <c r="F8" s="251"/>
      <c r="G8" s="252"/>
      <c r="H8" s="253"/>
      <c r="I8" s="248"/>
    </row>
    <row r="9" spans="1:13" s="245" customFormat="1" ht="14.25" customHeight="1" thickBot="1" x14ac:dyDescent="0.35">
      <c r="A9" s="242"/>
      <c r="B9" s="478" t="s">
        <v>265</v>
      </c>
      <c r="C9" s="479"/>
      <c r="D9" s="254">
        <v>43465</v>
      </c>
      <c r="E9" s="243"/>
      <c r="F9" s="243"/>
      <c r="G9" s="255"/>
      <c r="H9" s="256"/>
      <c r="I9" s="248"/>
    </row>
    <row r="10" spans="1:13" s="245" customFormat="1" ht="14.25" customHeight="1" thickTop="1" x14ac:dyDescent="0.2">
      <c r="A10" s="257"/>
      <c r="B10" s="257"/>
      <c r="C10" s="258"/>
      <c r="D10" s="257"/>
      <c r="E10" s="257"/>
      <c r="F10" s="257"/>
      <c r="G10" s="257"/>
      <c r="H10" s="257"/>
      <c r="I10" s="257"/>
    </row>
    <row r="11" spans="1:13" s="259" customFormat="1" ht="25.5" customHeight="1" x14ac:dyDescent="0.2">
      <c r="B11" s="260" t="s">
        <v>259</v>
      </c>
      <c r="C11" s="261" t="s">
        <v>266</v>
      </c>
      <c r="D11" s="260" t="s">
        <v>267</v>
      </c>
      <c r="E11" s="260" t="s">
        <v>259</v>
      </c>
      <c r="F11" s="260" t="s">
        <v>268</v>
      </c>
      <c r="G11" s="260" t="s">
        <v>269</v>
      </c>
      <c r="H11" s="260" t="s">
        <v>270</v>
      </c>
    </row>
    <row r="12" spans="1:13" s="259" customFormat="1" ht="14.25" customHeight="1" x14ac:dyDescent="0.2">
      <c r="B12" s="262" t="str">
        <f>IF(Valeurs_saisies,IF(duree_du_pret&gt;L12,1,""),"")</f>
        <v/>
      </c>
      <c r="C12" s="263" t="str">
        <f>IF(colonneA&lt;&gt;"",DATE(YEAR($D$9),MONTH($D$9)+(colonneA)*12/nombre_versements_an,DAY($D$9)),"")</f>
        <v/>
      </c>
      <c r="D12" s="264" t="str">
        <f>IF(Valeurs_saisies,montant_du_pretd,"")</f>
        <v/>
      </c>
      <c r="E12" s="264" t="str">
        <f t="shared" ref="E12:E75" si="0">IF(colonneA&lt;&gt;"",$H$5,"")</f>
        <v/>
      </c>
      <c r="F12" s="264" t="str">
        <f>IF(colonneA&lt;&gt;"",mensualite-G12,"")</f>
        <v/>
      </c>
      <c r="G12" s="264" t="str">
        <f>IF(colonneA&lt;&gt;"",capital_restant_du*(taux_interet_annueld/nombre_versements_an),"")</f>
        <v/>
      </c>
      <c r="H12" s="264" t="str">
        <f>IF(colonneA&lt;&gt;"",D12-F12,"")</f>
        <v/>
      </c>
      <c r="L12" s="259">
        <v>0</v>
      </c>
    </row>
    <row r="13" spans="1:13" s="259" customFormat="1" ht="14.25" customHeight="1" x14ac:dyDescent="0.2">
      <c r="B13" s="262" t="str">
        <f>IF(Valeurs_saisies,IF(duree_du_pret&gt;L13,B12+1,""),"")</f>
        <v/>
      </c>
      <c r="C13" s="263" t="str">
        <f>IF(Valeurs_saisies,IF(colonneA&lt;&gt;"",DATE(YEAR($D$9),MONTH($D$9)+(colonneA)*12/nombre_versements_an,DAY($D$9)),""),"")</f>
        <v/>
      </c>
      <c r="D13" s="264" t="str">
        <f>IF(Valeurs_saisies,IF(colonneA&lt;&gt;"",H12,""),"")</f>
        <v/>
      </c>
      <c r="E13" s="264" t="str">
        <f t="shared" si="0"/>
        <v/>
      </c>
      <c r="F13" s="264" t="str">
        <f>IF(Valeurs_saisies,IF(colonneA&lt;&gt;"",mensualite-G13,""),"")</f>
        <v/>
      </c>
      <c r="G13" s="264" t="str">
        <f>IF(Valeurs_saisies,IF(colonneA&lt;&gt;"",capital_restant_du*(taux_interet_annueld/nombre_versements_an),""),"")</f>
        <v/>
      </c>
      <c r="H13" s="264" t="str">
        <f>IF(Valeurs_saisies,IF(colonneA&lt;&gt;"",D13-F13,""),"")</f>
        <v/>
      </c>
      <c r="L13" s="259">
        <v>0</v>
      </c>
    </row>
    <row r="14" spans="1:13" s="259" customFormat="1" ht="14.25" customHeight="1" x14ac:dyDescent="0.2">
      <c r="B14" s="262" t="str">
        <f>IF(Valeurs_saisies,IF(duree_du_pret&gt;L14,B13+1,""),"")</f>
        <v/>
      </c>
      <c r="C14" s="263" t="str">
        <f>IF(Valeurs_saisies,IF(colonneA&lt;&gt;"",DATE(YEAR($D$9),MONTH($D$9)+(colonneA)*12/nombre_versements_an,DAY($D$9)),""),"")</f>
        <v/>
      </c>
      <c r="D14" s="264" t="str">
        <f>IF(Valeurs_saisies,IF(colonneA&lt;&gt;"",H13,""),"")</f>
        <v/>
      </c>
      <c r="E14" s="264" t="str">
        <f t="shared" si="0"/>
        <v/>
      </c>
      <c r="F14" s="264" t="str">
        <f>IF(Valeurs_saisies,IF(colonneA&lt;&gt;"",mensualite-G14,""),"")</f>
        <v/>
      </c>
      <c r="G14" s="264" t="str">
        <f>IF(Valeurs_saisies,IF(colonneA&lt;&gt;"",capital_restant_du*(taux_interet_annueld/nombre_versements_an),""),"")</f>
        <v/>
      </c>
      <c r="H14" s="264" t="str">
        <f>IF(Valeurs_saisies,IF(colonneA&lt;&gt;"",D14-F14,""),"")</f>
        <v/>
      </c>
      <c r="L14" s="259">
        <v>0</v>
      </c>
    </row>
    <row r="15" spans="1:13" s="259" customFormat="1" ht="14.25" customHeight="1" x14ac:dyDescent="0.2">
      <c r="B15" s="262" t="str">
        <f>IF(Valeurs_saisies,IF(duree_du_pret&gt;L15,B14+1,""),"")</f>
        <v/>
      </c>
      <c r="C15" s="263" t="str">
        <f>IF(Valeurs_saisies,IF(colonneA&lt;&gt;"",DATE(YEAR($D$9),MONTH($D$9)+(colonneA)*12/nombre_versements_an,DAY($D$9)),""),"")</f>
        <v/>
      </c>
      <c r="D15" s="264" t="str">
        <f>IF(Valeurs_saisies,IF(colonneA&lt;&gt;"",H14,""),"")</f>
        <v/>
      </c>
      <c r="E15" s="264" t="str">
        <f t="shared" si="0"/>
        <v/>
      </c>
      <c r="F15" s="264" t="str">
        <f>IF(Valeurs_saisies,IF(colonneA&lt;&gt;"",mensualite-G15,""),"")</f>
        <v/>
      </c>
      <c r="G15" s="264" t="str">
        <f>IF(Valeurs_saisies,IF(colonneA&lt;&gt;"",capital_restant_du*(taux_interet_annueld/nombre_versements_an),""),"")</f>
        <v/>
      </c>
      <c r="H15" s="264" t="str">
        <f>IF(Valeurs_saisies,IF(colonneA&lt;&gt;"",D15-F15,""),"")</f>
        <v/>
      </c>
      <c r="L15" s="259">
        <v>0</v>
      </c>
    </row>
    <row r="16" spans="1:13" s="259" customFormat="1" ht="14.25" customHeight="1" x14ac:dyDescent="0.2">
      <c r="B16" s="262" t="str">
        <f>IF(Valeurs_saisies,IF(duree_du_pret&gt;L16,B15+1,""),"")</f>
        <v/>
      </c>
      <c r="C16" s="263" t="str">
        <f>IF(Valeurs_saisies,IF(colonneA&lt;&gt;"",DATE(YEAR($D$9),MONTH($D$9)+(colonneA)*12/nombre_versements_an,DAY($D$9)),""),"")</f>
        <v/>
      </c>
      <c r="D16" s="264" t="str">
        <f>IF(Valeurs_saisies,IF(colonneA&lt;&gt;"",H15,""),"")</f>
        <v/>
      </c>
      <c r="E16" s="264" t="str">
        <f t="shared" si="0"/>
        <v/>
      </c>
      <c r="F16" s="264" t="str">
        <f>IF(Valeurs_saisies,IF(colonneA&lt;&gt;"",mensualite-G16,""),"")</f>
        <v/>
      </c>
      <c r="G16" s="264" t="str">
        <f>IF(Valeurs_saisies,IF(colonneA&lt;&gt;"",capital_restant_du*(taux_interet_annueld/nombre_versements_an),""),"")</f>
        <v/>
      </c>
      <c r="H16" s="264" t="str">
        <f>IF(Valeurs_saisies,IF(colonneA&lt;&gt;"",D16-F16,""),"")</f>
        <v/>
      </c>
      <c r="L16" s="259">
        <v>0</v>
      </c>
    </row>
    <row r="17" spans="2:12" s="259" customFormat="1" ht="14.25" customHeight="1" x14ac:dyDescent="0.2">
      <c r="B17" s="262" t="str">
        <f>IF(Valeurs_saisies,IF(duree_du_pret&gt;L17,B16+1,""),"")</f>
        <v/>
      </c>
      <c r="C17" s="263" t="str">
        <f>IF(Valeurs_saisies,IF(colonneA&lt;&gt;"",DATE(YEAR($D$9),MONTH($D$9)+(colonneA)*12/nombre_versements_an,DAY($D$9)),""),"")</f>
        <v/>
      </c>
      <c r="D17" s="264" t="str">
        <f>IF(Valeurs_saisies,IF(colonneA&lt;&gt;"",H16,""),"")</f>
        <v/>
      </c>
      <c r="E17" s="264" t="str">
        <f t="shared" si="0"/>
        <v/>
      </c>
      <c r="F17" s="264" t="str">
        <f>IF(Valeurs_saisies,IF(colonneA&lt;&gt;"",mensualite-G17,""),"")</f>
        <v/>
      </c>
      <c r="G17" s="264" t="str">
        <f>IF(Valeurs_saisies,IF(colonneA&lt;&gt;"",capital_restant_du*(taux_interet_annueld/nombre_versements_an),""),"")</f>
        <v/>
      </c>
      <c r="H17" s="264" t="str">
        <f>IF(Valeurs_saisies,IF(colonneA&lt;&gt;"",D17-F17,""),"")</f>
        <v/>
      </c>
      <c r="L17" s="259">
        <v>0</v>
      </c>
    </row>
    <row r="18" spans="2:12" s="259" customFormat="1" ht="14.25" customHeight="1" x14ac:dyDescent="0.2">
      <c r="B18" s="262" t="str">
        <f>IF(Valeurs_saisies,IF(duree_du_pret&gt;L18,B17+1,""),"")</f>
        <v/>
      </c>
      <c r="C18" s="263" t="str">
        <f>IF(Valeurs_saisies,IF(colonneA&lt;&gt;"",DATE(YEAR($D$9),MONTH($D$9)+(colonneA)*12/nombre_versements_an,DAY($D$9)),""),"")</f>
        <v/>
      </c>
      <c r="D18" s="264" t="str">
        <f>IF(Valeurs_saisies,IF(colonneA&lt;&gt;"",H17,""),"")</f>
        <v/>
      </c>
      <c r="E18" s="264" t="str">
        <f t="shared" si="0"/>
        <v/>
      </c>
      <c r="F18" s="264" t="str">
        <f>IF(Valeurs_saisies,IF(colonneA&lt;&gt;"",mensualite-G18,""),"")</f>
        <v/>
      </c>
      <c r="G18" s="264" t="str">
        <f>IF(Valeurs_saisies,IF(colonneA&lt;&gt;"",capital_restant_du*(taux_interet_annueld/nombre_versements_an),""),"")</f>
        <v/>
      </c>
      <c r="H18" s="264" t="str">
        <f>IF(Valeurs_saisies,IF(colonneA&lt;&gt;"",D18-F18,""),"")</f>
        <v/>
      </c>
      <c r="L18" s="259">
        <v>0</v>
      </c>
    </row>
    <row r="19" spans="2:12" s="259" customFormat="1" ht="14.25" customHeight="1" x14ac:dyDescent="0.2">
      <c r="B19" s="262" t="str">
        <f>IF(Valeurs_saisies,IF(duree_du_pret&gt;L19,B18+1,""),"")</f>
        <v/>
      </c>
      <c r="C19" s="263" t="str">
        <f>IF(Valeurs_saisies,IF(colonneA&lt;&gt;"",DATE(YEAR($D$9),MONTH($D$9)+(colonneA)*12/nombre_versements_an,DAY($D$9)),""),"")</f>
        <v/>
      </c>
      <c r="D19" s="264" t="str">
        <f>IF(Valeurs_saisies,IF(colonneA&lt;&gt;"",H18,""),"")</f>
        <v/>
      </c>
      <c r="E19" s="264" t="str">
        <f t="shared" si="0"/>
        <v/>
      </c>
      <c r="F19" s="264" t="str">
        <f>IF(Valeurs_saisies,IF(colonneA&lt;&gt;"",mensualite-G19,""),"")</f>
        <v/>
      </c>
      <c r="G19" s="264" t="str">
        <f>IF(Valeurs_saisies,IF(colonneA&lt;&gt;"",capital_restant_du*(taux_interet_annueld/nombre_versements_an),""),"")</f>
        <v/>
      </c>
      <c r="H19" s="264" t="str">
        <f>IF(Valeurs_saisies,IF(colonneA&lt;&gt;"",D19-F19,""),"")</f>
        <v/>
      </c>
      <c r="L19" s="259">
        <v>0</v>
      </c>
    </row>
    <row r="20" spans="2:12" s="259" customFormat="1" ht="14.25" customHeight="1" x14ac:dyDescent="0.2">
      <c r="B20" s="262" t="str">
        <f>IF(Valeurs_saisies,IF(duree_du_pret&gt;L20,B19+1,""),"")</f>
        <v/>
      </c>
      <c r="C20" s="263" t="str">
        <f>IF(Valeurs_saisies,IF(colonneA&lt;&gt;"",DATE(YEAR($D$9),MONTH($D$9)+(colonneA)*12/nombre_versements_an,DAY($D$9)),""),"")</f>
        <v/>
      </c>
      <c r="D20" s="264" t="str">
        <f>IF(Valeurs_saisies,IF(colonneA&lt;&gt;"",H19,""),"")</f>
        <v/>
      </c>
      <c r="E20" s="264" t="str">
        <f t="shared" si="0"/>
        <v/>
      </c>
      <c r="F20" s="264" t="str">
        <f>IF(Valeurs_saisies,IF(colonneA&lt;&gt;"",mensualite-G20,""),"")</f>
        <v/>
      </c>
      <c r="G20" s="264" t="str">
        <f>IF(Valeurs_saisies,IF(colonneA&lt;&gt;"",capital_restant_du*(taux_interet_annueld/nombre_versements_an),""),"")</f>
        <v/>
      </c>
      <c r="H20" s="264" t="str">
        <f>IF(Valeurs_saisies,IF(colonneA&lt;&gt;"",D20-F20,""),"")</f>
        <v/>
      </c>
      <c r="L20" s="259">
        <v>0</v>
      </c>
    </row>
    <row r="21" spans="2:12" s="259" customFormat="1" ht="14.25" customHeight="1" x14ac:dyDescent="0.2">
      <c r="B21" s="262" t="str">
        <f>IF(Valeurs_saisies,IF(duree_du_pret&gt;L21,B20+1,""),"")</f>
        <v/>
      </c>
      <c r="C21" s="263" t="str">
        <f>IF(Valeurs_saisies,IF(colonneA&lt;&gt;"",DATE(YEAR($D$9),MONTH($D$9)+(colonneA)*12/nombre_versements_an,DAY($D$9)),""),"")</f>
        <v/>
      </c>
      <c r="D21" s="264" t="str">
        <f>IF(Valeurs_saisies,IF(colonneA&lt;&gt;"",H20,""),"")</f>
        <v/>
      </c>
      <c r="E21" s="264" t="str">
        <f t="shared" si="0"/>
        <v/>
      </c>
      <c r="F21" s="264" t="str">
        <f>IF(Valeurs_saisies,IF(colonneA&lt;&gt;"",mensualite-G21,""),"")</f>
        <v/>
      </c>
      <c r="G21" s="264" t="str">
        <f>IF(Valeurs_saisies,IF(colonneA&lt;&gt;"",capital_restant_du*(taux_interet_annueld/nombre_versements_an),""),"")</f>
        <v/>
      </c>
      <c r="H21" s="264" t="str">
        <f>IF(Valeurs_saisies,IF(colonneA&lt;&gt;"",D21-F21,""),"")</f>
        <v/>
      </c>
      <c r="L21" s="259">
        <v>0</v>
      </c>
    </row>
    <row r="22" spans="2:12" s="259" customFormat="1" ht="14.25" customHeight="1" x14ac:dyDescent="0.2">
      <c r="B22" s="262" t="str">
        <f>IF(Valeurs_saisies,IF(duree_du_pret&gt;L22,B21+1,""),"")</f>
        <v/>
      </c>
      <c r="C22" s="263" t="str">
        <f>IF(Valeurs_saisies,IF(colonneA&lt;&gt;"",DATE(YEAR($D$9),MONTH($D$9)+(colonneA)*12/nombre_versements_an,DAY($D$9)),""),"")</f>
        <v/>
      </c>
      <c r="D22" s="264" t="str">
        <f>IF(Valeurs_saisies,IF(colonneA&lt;&gt;"",H21,""),"")</f>
        <v/>
      </c>
      <c r="E22" s="264" t="str">
        <f t="shared" si="0"/>
        <v/>
      </c>
      <c r="F22" s="264" t="str">
        <f>IF(Valeurs_saisies,IF(colonneA&lt;&gt;"",mensualite-G22,""),"")</f>
        <v/>
      </c>
      <c r="G22" s="264" t="str">
        <f>IF(Valeurs_saisies,IF(colonneA&lt;&gt;"",capital_restant_du*(taux_interet_annueld/nombre_versements_an),""),"")</f>
        <v/>
      </c>
      <c r="H22" s="264" t="str">
        <f>IF(Valeurs_saisies,IF(colonneA&lt;&gt;"",D22-F22,""),"")</f>
        <v/>
      </c>
      <c r="L22" s="259">
        <v>0</v>
      </c>
    </row>
    <row r="23" spans="2:12" s="259" customFormat="1" ht="14.25" customHeight="1" x14ac:dyDescent="0.2">
      <c r="B23" s="262" t="str">
        <f>IF(Valeurs_saisies,IF(duree_du_pret&gt;L23,B22+1,""),"")</f>
        <v/>
      </c>
      <c r="C23" s="263" t="str">
        <f>IF(Valeurs_saisies,IF(colonneA&lt;&gt;"",DATE(YEAR($D$9),MONTH($D$9)+(colonneA)*12/nombre_versements_an,DAY($D$9)),""),"")</f>
        <v/>
      </c>
      <c r="D23" s="264" t="str">
        <f>IF(Valeurs_saisies,IF(colonneA&lt;&gt;"",H22,""),"")</f>
        <v/>
      </c>
      <c r="E23" s="264" t="str">
        <f t="shared" si="0"/>
        <v/>
      </c>
      <c r="F23" s="264" t="str">
        <f>IF(Valeurs_saisies,IF(colonneA&lt;&gt;"",mensualite-G23,""),"")</f>
        <v/>
      </c>
      <c r="G23" s="264" t="str">
        <f>IF(Valeurs_saisies,IF(colonneA&lt;&gt;"",capital_restant_du*(taux_interet_annueld/nombre_versements_an),""),"")</f>
        <v/>
      </c>
      <c r="H23" s="264" t="str">
        <f>IF(Valeurs_saisies,IF(colonneA&lt;&gt;"",D23-F23,""),"")</f>
        <v/>
      </c>
      <c r="L23" s="259">
        <v>0</v>
      </c>
    </row>
    <row r="24" spans="2:12" s="259" customFormat="1" ht="14.25" customHeight="1" x14ac:dyDescent="0.2">
      <c r="B24" s="262" t="str">
        <f>IF(Valeurs_saisies,IF(duree_du_pret&gt;L24,B23+1,""),"")</f>
        <v/>
      </c>
      <c r="C24" s="263" t="str">
        <f>IF(Valeurs_saisies,IF(colonneA&lt;&gt;"",DATE(YEAR($D$9),MONTH($D$9)+(colonneA)*12/nombre_versements_an,DAY($D$9)),""),"")</f>
        <v/>
      </c>
      <c r="D24" s="264" t="str">
        <f>IF(Valeurs_saisies,IF(colonneA&lt;&gt;"",H23,""),"")</f>
        <v/>
      </c>
      <c r="E24" s="264" t="str">
        <f t="shared" si="0"/>
        <v/>
      </c>
      <c r="F24" s="264" t="str">
        <f>IF(Valeurs_saisies,IF(colonneA&lt;&gt;"",mensualite-G24,""),"")</f>
        <v/>
      </c>
      <c r="G24" s="264" t="str">
        <f>IF(Valeurs_saisies,IF(colonneA&lt;&gt;"",capital_restant_du*(taux_interet_annueld/nombre_versements_an),""),"")</f>
        <v/>
      </c>
      <c r="H24" s="264" t="str">
        <f>IF(Valeurs_saisies,IF(colonneA&lt;&gt;"",D24-F24,""),"")</f>
        <v/>
      </c>
      <c r="L24" s="259">
        <f>L12+1</f>
        <v>1</v>
      </c>
    </row>
    <row r="25" spans="2:12" s="259" customFormat="1" ht="14.25" customHeight="1" x14ac:dyDescent="0.2">
      <c r="B25" s="262" t="str">
        <f>IF(Valeurs_saisies,IF(duree_du_pret&gt;L25,B24+1,""),"")</f>
        <v/>
      </c>
      <c r="C25" s="263" t="str">
        <f>IF(Valeurs_saisies,IF(colonneA&lt;&gt;"",DATE(YEAR($D$9),MONTH($D$9)+(colonneA)*12/nombre_versements_an,DAY($D$9)),""),"")</f>
        <v/>
      </c>
      <c r="D25" s="264" t="str">
        <f>IF(Valeurs_saisies,IF(colonneA&lt;&gt;"",H24,""),"")</f>
        <v/>
      </c>
      <c r="E25" s="264" t="str">
        <f t="shared" si="0"/>
        <v/>
      </c>
      <c r="F25" s="264" t="str">
        <f>IF(Valeurs_saisies,IF(colonneA&lt;&gt;"",mensualite-G25,""),"")</f>
        <v/>
      </c>
      <c r="G25" s="264" t="str">
        <f>IF(Valeurs_saisies,IF(colonneA&lt;&gt;"",capital_restant_du*(taux_interet_annueld/nombre_versements_an),""),"")</f>
        <v/>
      </c>
      <c r="H25" s="264" t="str">
        <f>IF(Valeurs_saisies,IF(colonneA&lt;&gt;"",D25-F25,""),"")</f>
        <v/>
      </c>
      <c r="L25" s="259">
        <f t="shared" ref="L25:L88" si="1">L13+1</f>
        <v>1</v>
      </c>
    </row>
    <row r="26" spans="2:12" s="259" customFormat="1" ht="14.25" customHeight="1" x14ac:dyDescent="0.2">
      <c r="B26" s="262" t="str">
        <f>IF(Valeurs_saisies,IF(duree_du_pret&gt;L26,B25+1,""),"")</f>
        <v/>
      </c>
      <c r="C26" s="263" t="str">
        <f>IF(Valeurs_saisies,IF(colonneA&lt;&gt;"",DATE(YEAR($D$9),MONTH($D$9)+(colonneA)*12/nombre_versements_an,DAY($D$9)),""),"")</f>
        <v/>
      </c>
      <c r="D26" s="264" t="str">
        <f>IF(Valeurs_saisies,IF(colonneA&lt;&gt;"",H25,""),"")</f>
        <v/>
      </c>
      <c r="E26" s="264" t="str">
        <f t="shared" si="0"/>
        <v/>
      </c>
      <c r="F26" s="264" t="str">
        <f>IF(Valeurs_saisies,IF(colonneA&lt;&gt;"",mensualite-G26,""),"")</f>
        <v/>
      </c>
      <c r="G26" s="264" t="str">
        <f>IF(Valeurs_saisies,IF(colonneA&lt;&gt;"",capital_restant_du*(taux_interet_annueld/nombre_versements_an),""),"")</f>
        <v/>
      </c>
      <c r="H26" s="264" t="str">
        <f>IF(Valeurs_saisies,IF(colonneA&lt;&gt;"",D26-F26,""),"")</f>
        <v/>
      </c>
      <c r="L26" s="259">
        <f t="shared" si="1"/>
        <v>1</v>
      </c>
    </row>
    <row r="27" spans="2:12" s="259" customFormat="1" ht="14.25" customHeight="1" x14ac:dyDescent="0.2">
      <c r="B27" s="262" t="str">
        <f>IF(Valeurs_saisies,IF(duree_du_pret&gt;L27,B26+1,""),"")</f>
        <v/>
      </c>
      <c r="C27" s="263" t="str">
        <f>IF(Valeurs_saisies,IF(colonneA&lt;&gt;"",DATE(YEAR($D$9),MONTH($D$9)+(colonneA)*12/nombre_versements_an,DAY($D$9)),""),"")</f>
        <v/>
      </c>
      <c r="D27" s="264" t="str">
        <f>IF(Valeurs_saisies,IF(colonneA&lt;&gt;"",H26,""),"")</f>
        <v/>
      </c>
      <c r="E27" s="264" t="str">
        <f t="shared" si="0"/>
        <v/>
      </c>
      <c r="F27" s="264" t="str">
        <f>IF(Valeurs_saisies,IF(colonneA&lt;&gt;"",mensualite-G27,""),"")</f>
        <v/>
      </c>
      <c r="G27" s="264" t="str">
        <f>IF(Valeurs_saisies,IF(colonneA&lt;&gt;"",capital_restant_du*(taux_interet_annueld/nombre_versements_an),""),"")</f>
        <v/>
      </c>
      <c r="H27" s="264" t="str">
        <f>IF(Valeurs_saisies,IF(colonneA&lt;&gt;"",D27-F27,""),"")</f>
        <v/>
      </c>
      <c r="L27" s="259">
        <f t="shared" si="1"/>
        <v>1</v>
      </c>
    </row>
    <row r="28" spans="2:12" s="259" customFormat="1" ht="14.25" customHeight="1" x14ac:dyDescent="0.2">
      <c r="B28" s="262" t="str">
        <f>IF(Valeurs_saisies,IF(duree_du_pret&gt;L28,B27+1,""),"")</f>
        <v/>
      </c>
      <c r="C28" s="263" t="str">
        <f>IF(Valeurs_saisies,IF(colonneA&lt;&gt;"",DATE(YEAR($D$9),MONTH($D$9)+(colonneA)*12/nombre_versements_an,DAY($D$9)),""),"")</f>
        <v/>
      </c>
      <c r="D28" s="264" t="str">
        <f>IF(Valeurs_saisies,IF(colonneA&lt;&gt;"",H27,""),"")</f>
        <v/>
      </c>
      <c r="E28" s="264" t="str">
        <f t="shared" si="0"/>
        <v/>
      </c>
      <c r="F28" s="264" t="str">
        <f>IF(Valeurs_saisies,IF(colonneA&lt;&gt;"",mensualite-G28,""),"")</f>
        <v/>
      </c>
      <c r="G28" s="264" t="str">
        <f>IF(Valeurs_saisies,IF(colonneA&lt;&gt;"",capital_restant_du*(taux_interet_annueld/nombre_versements_an),""),"")</f>
        <v/>
      </c>
      <c r="H28" s="264" t="str">
        <f>IF(Valeurs_saisies,IF(colonneA&lt;&gt;"",D28-F28,""),"")</f>
        <v/>
      </c>
      <c r="L28" s="259">
        <f t="shared" si="1"/>
        <v>1</v>
      </c>
    </row>
    <row r="29" spans="2:12" s="259" customFormat="1" ht="14.25" customHeight="1" x14ac:dyDescent="0.2">
      <c r="B29" s="262" t="str">
        <f>IF(Valeurs_saisies,IF(duree_du_pret&gt;L29,B28+1,""),"")</f>
        <v/>
      </c>
      <c r="C29" s="263" t="str">
        <f>IF(Valeurs_saisies,IF(colonneA&lt;&gt;"",DATE(YEAR($D$9),MONTH($D$9)+(colonneA)*12/nombre_versements_an,DAY($D$9)),""),"")</f>
        <v/>
      </c>
      <c r="D29" s="264" t="str">
        <f>IF(Valeurs_saisies,IF(colonneA&lt;&gt;"",H28,""),"")</f>
        <v/>
      </c>
      <c r="E29" s="264" t="str">
        <f t="shared" si="0"/>
        <v/>
      </c>
      <c r="F29" s="264" t="str">
        <f>IF(Valeurs_saisies,IF(colonneA&lt;&gt;"",mensualite-G29,""),"")</f>
        <v/>
      </c>
      <c r="G29" s="264" t="str">
        <f>IF(Valeurs_saisies,IF(colonneA&lt;&gt;"",capital_restant_du*(taux_interet_annueld/nombre_versements_an),""),"")</f>
        <v/>
      </c>
      <c r="H29" s="264" t="str">
        <f>IF(Valeurs_saisies,IF(colonneA&lt;&gt;"",D29-F29,""),"")</f>
        <v/>
      </c>
      <c r="L29" s="259">
        <f t="shared" si="1"/>
        <v>1</v>
      </c>
    </row>
    <row r="30" spans="2:12" s="259" customFormat="1" ht="14.25" customHeight="1" x14ac:dyDescent="0.2">
      <c r="B30" s="262" t="str">
        <f>IF(Valeurs_saisies,IF(duree_du_pret&gt;L30,B29+1,""),"")</f>
        <v/>
      </c>
      <c r="C30" s="263" t="str">
        <f>IF(Valeurs_saisies,IF(colonneA&lt;&gt;"",DATE(YEAR($D$9),MONTH($D$9)+(colonneA)*12/nombre_versements_an,DAY($D$9)),""),"")</f>
        <v/>
      </c>
      <c r="D30" s="264" t="str">
        <f>IF(Valeurs_saisies,IF(colonneA&lt;&gt;"",H29,""),"")</f>
        <v/>
      </c>
      <c r="E30" s="264" t="str">
        <f t="shared" si="0"/>
        <v/>
      </c>
      <c r="F30" s="264" t="str">
        <f>IF(Valeurs_saisies,IF(colonneA&lt;&gt;"",mensualite-G30,""),"")</f>
        <v/>
      </c>
      <c r="G30" s="264" t="str">
        <f>IF(Valeurs_saisies,IF(colonneA&lt;&gt;"",capital_restant_du*(taux_interet_annueld/nombre_versements_an),""),"")</f>
        <v/>
      </c>
      <c r="H30" s="264" t="str">
        <f>IF(Valeurs_saisies,IF(colonneA&lt;&gt;"",D30-F30,""),"")</f>
        <v/>
      </c>
      <c r="L30" s="259">
        <f t="shared" si="1"/>
        <v>1</v>
      </c>
    </row>
    <row r="31" spans="2:12" s="259" customFormat="1" ht="14.25" customHeight="1" x14ac:dyDescent="0.2">
      <c r="B31" s="262" t="str">
        <f>IF(Valeurs_saisies,IF(duree_du_pret&gt;L31,B30+1,""),"")</f>
        <v/>
      </c>
      <c r="C31" s="263" t="str">
        <f>IF(Valeurs_saisies,IF(colonneA&lt;&gt;"",DATE(YEAR($D$9),MONTH($D$9)+(colonneA)*12/nombre_versements_an,DAY($D$9)),""),"")</f>
        <v/>
      </c>
      <c r="D31" s="264" t="str">
        <f>IF(Valeurs_saisies,IF(colonneA&lt;&gt;"",H30,""),"")</f>
        <v/>
      </c>
      <c r="E31" s="264" t="str">
        <f t="shared" si="0"/>
        <v/>
      </c>
      <c r="F31" s="264" t="str">
        <f>IF(Valeurs_saisies,IF(colonneA&lt;&gt;"",mensualite-G31,""),"")</f>
        <v/>
      </c>
      <c r="G31" s="264" t="str">
        <f>IF(Valeurs_saisies,IF(colonneA&lt;&gt;"",capital_restant_du*(taux_interet_annueld/nombre_versements_an),""),"")</f>
        <v/>
      </c>
      <c r="H31" s="264" t="str">
        <f>IF(Valeurs_saisies,IF(colonneA&lt;&gt;"",D31-F31,""),"")</f>
        <v/>
      </c>
      <c r="L31" s="259">
        <f t="shared" si="1"/>
        <v>1</v>
      </c>
    </row>
    <row r="32" spans="2:12" s="259" customFormat="1" ht="14.25" customHeight="1" x14ac:dyDescent="0.2">
      <c r="B32" s="262" t="str">
        <f>IF(Valeurs_saisies,IF(duree_du_pret&gt;L32,B31+1,""),"")</f>
        <v/>
      </c>
      <c r="C32" s="263" t="str">
        <f>IF(Valeurs_saisies,IF(colonneA&lt;&gt;"",DATE(YEAR($D$9),MONTH($D$9)+(colonneA)*12/nombre_versements_an,DAY($D$9)),""),"")</f>
        <v/>
      </c>
      <c r="D32" s="264" t="str">
        <f>IF(Valeurs_saisies,IF(colonneA&lt;&gt;"",H31,""),"")</f>
        <v/>
      </c>
      <c r="E32" s="264" t="str">
        <f t="shared" si="0"/>
        <v/>
      </c>
      <c r="F32" s="264" t="str">
        <f>IF(Valeurs_saisies,IF(colonneA&lt;&gt;"",mensualite-G32,""),"")</f>
        <v/>
      </c>
      <c r="G32" s="264" t="str">
        <f>IF(Valeurs_saisies,IF(colonneA&lt;&gt;"",capital_restant_du*(taux_interet_annueld/nombre_versements_an),""),"")</f>
        <v/>
      </c>
      <c r="H32" s="264" t="str">
        <f>IF(Valeurs_saisies,IF(colonneA&lt;&gt;"",D32-F32,""),"")</f>
        <v/>
      </c>
      <c r="L32" s="259">
        <f t="shared" si="1"/>
        <v>1</v>
      </c>
    </row>
    <row r="33" spans="2:12" s="259" customFormat="1" ht="14.25" customHeight="1" x14ac:dyDescent="0.2">
      <c r="B33" s="262" t="str">
        <f>IF(Valeurs_saisies,IF(duree_du_pret&gt;L33,B32+1,""),"")</f>
        <v/>
      </c>
      <c r="C33" s="263" t="str">
        <f>IF(Valeurs_saisies,IF(colonneA&lt;&gt;"",DATE(YEAR($D$9),MONTH($D$9)+(colonneA)*12/nombre_versements_an,DAY($D$9)),""),"")</f>
        <v/>
      </c>
      <c r="D33" s="264" t="str">
        <f>IF(Valeurs_saisies,IF(colonneA&lt;&gt;"",H32,""),"")</f>
        <v/>
      </c>
      <c r="E33" s="264" t="str">
        <f t="shared" si="0"/>
        <v/>
      </c>
      <c r="F33" s="264" t="str">
        <f>IF(Valeurs_saisies,IF(colonneA&lt;&gt;"",mensualite-G33,""),"")</f>
        <v/>
      </c>
      <c r="G33" s="264" t="str">
        <f>IF(Valeurs_saisies,IF(colonneA&lt;&gt;"",capital_restant_du*(taux_interet_annueld/nombre_versements_an),""),"")</f>
        <v/>
      </c>
      <c r="H33" s="264" t="str">
        <f>IF(Valeurs_saisies,IF(colonneA&lt;&gt;"",D33-F33,""),"")</f>
        <v/>
      </c>
      <c r="L33" s="259">
        <f t="shared" si="1"/>
        <v>1</v>
      </c>
    </row>
    <row r="34" spans="2:12" s="259" customFormat="1" ht="14.25" customHeight="1" x14ac:dyDescent="0.2">
      <c r="B34" s="262" t="str">
        <f>IF(Valeurs_saisies,IF(duree_du_pret&gt;L34,B33+1,""),"")</f>
        <v/>
      </c>
      <c r="C34" s="263" t="str">
        <f>IF(Valeurs_saisies,IF(colonneA&lt;&gt;"",DATE(YEAR($D$9),MONTH($D$9)+(colonneA)*12/nombre_versements_an,DAY($D$9)),""),"")</f>
        <v/>
      </c>
      <c r="D34" s="264" t="str">
        <f>IF(Valeurs_saisies,IF(colonneA&lt;&gt;"",H33,""),"")</f>
        <v/>
      </c>
      <c r="E34" s="264" t="str">
        <f t="shared" si="0"/>
        <v/>
      </c>
      <c r="F34" s="264" t="str">
        <f>IF(Valeurs_saisies,IF(colonneA&lt;&gt;"",mensualite-G34,""),"")</f>
        <v/>
      </c>
      <c r="G34" s="264" t="str">
        <f>IF(Valeurs_saisies,IF(colonneA&lt;&gt;"",capital_restant_du*(taux_interet_annueld/nombre_versements_an),""),"")</f>
        <v/>
      </c>
      <c r="H34" s="264" t="str">
        <f>IF(Valeurs_saisies,IF(colonneA&lt;&gt;"",D34-F34,""),"")</f>
        <v/>
      </c>
      <c r="L34" s="259">
        <f t="shared" si="1"/>
        <v>1</v>
      </c>
    </row>
    <row r="35" spans="2:12" s="259" customFormat="1" ht="14.25" customHeight="1" x14ac:dyDescent="0.2">
      <c r="B35" s="262" t="str">
        <f>IF(Valeurs_saisies,IF(duree_du_pret&gt;L35,B34+1,""),"")</f>
        <v/>
      </c>
      <c r="C35" s="263" t="str">
        <f>IF(Valeurs_saisies,IF(colonneA&lt;&gt;"",DATE(YEAR($D$9),MONTH($D$9)+(colonneA)*12/nombre_versements_an,DAY($D$9)),""),"")</f>
        <v/>
      </c>
      <c r="D35" s="264" t="str">
        <f>IF(Valeurs_saisies,IF(colonneA&lt;&gt;"",H34,""),"")</f>
        <v/>
      </c>
      <c r="E35" s="264" t="str">
        <f t="shared" si="0"/>
        <v/>
      </c>
      <c r="F35" s="264" t="str">
        <f>IF(Valeurs_saisies,IF(colonneA&lt;&gt;"",mensualite-G35,""),"")</f>
        <v/>
      </c>
      <c r="G35" s="264" t="str">
        <f>IF(Valeurs_saisies,IF(colonneA&lt;&gt;"",capital_restant_du*(taux_interet_annueld/nombre_versements_an),""),"")</f>
        <v/>
      </c>
      <c r="H35" s="264" t="str">
        <f>IF(Valeurs_saisies,IF(colonneA&lt;&gt;"",D35-F35,""),"")</f>
        <v/>
      </c>
      <c r="L35" s="259">
        <f t="shared" si="1"/>
        <v>1</v>
      </c>
    </row>
    <row r="36" spans="2:12" s="259" customFormat="1" ht="14.25" customHeight="1" x14ac:dyDescent="0.2">
      <c r="B36" s="262" t="str">
        <f>IF(Valeurs_saisies,IF(duree_du_pret&gt;L36,B35+1,""),"")</f>
        <v/>
      </c>
      <c r="C36" s="263" t="str">
        <f>IF(Valeurs_saisies,IF(colonneA&lt;&gt;"",DATE(YEAR($D$9),MONTH($D$9)+(colonneA)*12/nombre_versements_an,DAY($D$9)),""),"")</f>
        <v/>
      </c>
      <c r="D36" s="264" t="str">
        <f>IF(Valeurs_saisies,IF(colonneA&lt;&gt;"",H35,""),"")</f>
        <v/>
      </c>
      <c r="E36" s="264" t="str">
        <f t="shared" si="0"/>
        <v/>
      </c>
      <c r="F36" s="264" t="str">
        <f>IF(Valeurs_saisies,IF(colonneA&lt;&gt;"",mensualite-G36,""),"")</f>
        <v/>
      </c>
      <c r="G36" s="264" t="str">
        <f>IF(Valeurs_saisies,IF(colonneA&lt;&gt;"",capital_restant_du*(taux_interet_annueld/nombre_versements_an),""),"")</f>
        <v/>
      </c>
      <c r="H36" s="264" t="str">
        <f>IF(Valeurs_saisies,IF(colonneA&lt;&gt;"",D36-F36,""),"")</f>
        <v/>
      </c>
      <c r="L36" s="259">
        <f t="shared" si="1"/>
        <v>2</v>
      </c>
    </row>
    <row r="37" spans="2:12" s="259" customFormat="1" ht="14.25" customHeight="1" x14ac:dyDescent="0.2">
      <c r="B37" s="262" t="str">
        <f>IF(Valeurs_saisies,IF(duree_du_pret&gt;L37,B36+1,""),"")</f>
        <v/>
      </c>
      <c r="C37" s="263" t="str">
        <f>IF(Valeurs_saisies,IF(colonneA&lt;&gt;"",DATE(YEAR($D$9),MONTH($D$9)+(colonneA)*12/nombre_versements_an,DAY($D$9)),""),"")</f>
        <v/>
      </c>
      <c r="D37" s="264" t="str">
        <f>IF(Valeurs_saisies,IF(colonneA&lt;&gt;"",H36,""),"")</f>
        <v/>
      </c>
      <c r="E37" s="264" t="str">
        <f t="shared" si="0"/>
        <v/>
      </c>
      <c r="F37" s="264" t="str">
        <f>IF(Valeurs_saisies,IF(colonneA&lt;&gt;"",mensualite-G37,""),"")</f>
        <v/>
      </c>
      <c r="G37" s="264" t="str">
        <f>IF(Valeurs_saisies,IF(colonneA&lt;&gt;"",capital_restant_du*(taux_interet_annueld/nombre_versements_an),""),"")</f>
        <v/>
      </c>
      <c r="H37" s="264" t="str">
        <f>IF(Valeurs_saisies,IF(colonneA&lt;&gt;"",D37-F37,""),"")</f>
        <v/>
      </c>
      <c r="L37" s="259">
        <f t="shared" si="1"/>
        <v>2</v>
      </c>
    </row>
    <row r="38" spans="2:12" s="259" customFormat="1" ht="14.25" customHeight="1" x14ac:dyDescent="0.2">
      <c r="B38" s="262" t="str">
        <f>IF(Valeurs_saisies,IF(duree_du_pret&gt;L38,B37+1,""),"")</f>
        <v/>
      </c>
      <c r="C38" s="263" t="str">
        <f>IF(Valeurs_saisies,IF(colonneA&lt;&gt;"",DATE(YEAR($D$9),MONTH($D$9)+(colonneA)*12/nombre_versements_an,DAY($D$9)),""),"")</f>
        <v/>
      </c>
      <c r="D38" s="264" t="str">
        <f>IF(Valeurs_saisies,IF(colonneA&lt;&gt;"",H37,""),"")</f>
        <v/>
      </c>
      <c r="E38" s="264" t="str">
        <f t="shared" si="0"/>
        <v/>
      </c>
      <c r="F38" s="264" t="str">
        <f>IF(Valeurs_saisies,IF(colonneA&lt;&gt;"",mensualite-G38,""),"")</f>
        <v/>
      </c>
      <c r="G38" s="264" t="str">
        <f>IF(Valeurs_saisies,IF(colonneA&lt;&gt;"",capital_restant_du*(taux_interet_annueld/nombre_versements_an),""),"")</f>
        <v/>
      </c>
      <c r="H38" s="264" t="str">
        <f>IF(Valeurs_saisies,IF(colonneA&lt;&gt;"",D38-F38,""),"")</f>
        <v/>
      </c>
      <c r="L38" s="259">
        <f t="shared" si="1"/>
        <v>2</v>
      </c>
    </row>
    <row r="39" spans="2:12" s="259" customFormat="1" ht="14.25" customHeight="1" x14ac:dyDescent="0.2">
      <c r="B39" s="262" t="str">
        <f>IF(Valeurs_saisies,IF(duree_du_pret&gt;L39,B38+1,""),"")</f>
        <v/>
      </c>
      <c r="C39" s="263" t="str">
        <f>IF(Valeurs_saisies,IF(colonneA&lt;&gt;"",DATE(YEAR($D$9),MONTH($D$9)+(colonneA)*12/nombre_versements_an,DAY($D$9)),""),"")</f>
        <v/>
      </c>
      <c r="D39" s="264" t="str">
        <f>IF(Valeurs_saisies,IF(colonneA&lt;&gt;"",H38,""),"")</f>
        <v/>
      </c>
      <c r="E39" s="264" t="str">
        <f t="shared" si="0"/>
        <v/>
      </c>
      <c r="F39" s="264" t="str">
        <f>IF(Valeurs_saisies,IF(colonneA&lt;&gt;"",mensualite-G39,""),"")</f>
        <v/>
      </c>
      <c r="G39" s="264" t="str">
        <f>IF(Valeurs_saisies,IF(colonneA&lt;&gt;"",capital_restant_du*(taux_interet_annueld/nombre_versements_an),""),"")</f>
        <v/>
      </c>
      <c r="H39" s="264" t="str">
        <f>IF(Valeurs_saisies,IF(colonneA&lt;&gt;"",D39-F39,""),"")</f>
        <v/>
      </c>
      <c r="L39" s="259">
        <f t="shared" si="1"/>
        <v>2</v>
      </c>
    </row>
    <row r="40" spans="2:12" s="259" customFormat="1" ht="14.25" customHeight="1" x14ac:dyDescent="0.2">
      <c r="B40" s="262" t="str">
        <f>IF(Valeurs_saisies,IF(duree_du_pret&gt;L40,B39+1,""),"")</f>
        <v/>
      </c>
      <c r="C40" s="263" t="str">
        <f>IF(Valeurs_saisies,IF(colonneA&lt;&gt;"",DATE(YEAR($D$9),MONTH($D$9)+(colonneA)*12/nombre_versements_an,DAY($D$9)),""),"")</f>
        <v/>
      </c>
      <c r="D40" s="264" t="str">
        <f>IF(Valeurs_saisies,IF(colonneA&lt;&gt;"",H39,""),"")</f>
        <v/>
      </c>
      <c r="E40" s="264" t="str">
        <f t="shared" si="0"/>
        <v/>
      </c>
      <c r="F40" s="264" t="str">
        <f>IF(Valeurs_saisies,IF(colonneA&lt;&gt;"",mensualite-G40,""),"")</f>
        <v/>
      </c>
      <c r="G40" s="264" t="str">
        <f>IF(Valeurs_saisies,IF(colonneA&lt;&gt;"",capital_restant_du*(taux_interet_annueld/nombre_versements_an),""),"")</f>
        <v/>
      </c>
      <c r="H40" s="264" t="str">
        <f>IF(Valeurs_saisies,IF(colonneA&lt;&gt;"",D40-F40,""),"")</f>
        <v/>
      </c>
      <c r="L40" s="259">
        <f t="shared" si="1"/>
        <v>2</v>
      </c>
    </row>
    <row r="41" spans="2:12" s="259" customFormat="1" ht="14.25" customHeight="1" x14ac:dyDescent="0.2">
      <c r="B41" s="262" t="str">
        <f>IF(Valeurs_saisies,IF(duree_du_pret&gt;L41,B40+1,""),"")</f>
        <v/>
      </c>
      <c r="C41" s="263" t="str">
        <f>IF(Valeurs_saisies,IF(colonneA&lt;&gt;"",DATE(YEAR($D$9),MONTH($D$9)+(colonneA)*12/nombre_versements_an,DAY($D$9)),""),"")</f>
        <v/>
      </c>
      <c r="D41" s="264" t="str">
        <f>IF(Valeurs_saisies,IF(colonneA&lt;&gt;"",H40,""),"")</f>
        <v/>
      </c>
      <c r="E41" s="264" t="str">
        <f t="shared" si="0"/>
        <v/>
      </c>
      <c r="F41" s="264" t="str">
        <f>IF(Valeurs_saisies,IF(colonneA&lt;&gt;"",mensualite-G41,""),"")</f>
        <v/>
      </c>
      <c r="G41" s="264" t="str">
        <f>IF(Valeurs_saisies,IF(colonneA&lt;&gt;"",capital_restant_du*(taux_interet_annueld/nombre_versements_an),""),"")</f>
        <v/>
      </c>
      <c r="H41" s="264" t="str">
        <f>IF(Valeurs_saisies,IF(colonneA&lt;&gt;"",D41-F41,""),"")</f>
        <v/>
      </c>
      <c r="L41" s="259">
        <f t="shared" si="1"/>
        <v>2</v>
      </c>
    </row>
    <row r="42" spans="2:12" s="259" customFormat="1" ht="14.25" customHeight="1" x14ac:dyDescent="0.2">
      <c r="B42" s="262" t="str">
        <f>IF(Valeurs_saisies,IF(duree_du_pret&gt;L42,B41+1,""),"")</f>
        <v/>
      </c>
      <c r="C42" s="263" t="str">
        <f>IF(Valeurs_saisies,IF(colonneA&lt;&gt;"",DATE(YEAR($D$9),MONTH($D$9)+(colonneA)*12/nombre_versements_an,DAY($D$9)),""),"")</f>
        <v/>
      </c>
      <c r="D42" s="264" t="str">
        <f>IF(Valeurs_saisies,IF(colonneA&lt;&gt;"",H41,""),"")</f>
        <v/>
      </c>
      <c r="E42" s="264" t="str">
        <f t="shared" si="0"/>
        <v/>
      </c>
      <c r="F42" s="264" t="str">
        <f>IF(Valeurs_saisies,IF(colonneA&lt;&gt;"",mensualite-G42,""),"")</f>
        <v/>
      </c>
      <c r="G42" s="264" t="str">
        <f>IF(Valeurs_saisies,IF(colonneA&lt;&gt;"",capital_restant_du*(taux_interet_annueld/nombre_versements_an),""),"")</f>
        <v/>
      </c>
      <c r="H42" s="264" t="str">
        <f>IF(Valeurs_saisies,IF(colonneA&lt;&gt;"",D42-F42,""),"")</f>
        <v/>
      </c>
      <c r="L42" s="259">
        <f t="shared" si="1"/>
        <v>2</v>
      </c>
    </row>
    <row r="43" spans="2:12" s="259" customFormat="1" ht="14.25" customHeight="1" x14ac:dyDescent="0.2">
      <c r="B43" s="262" t="str">
        <f>IF(Valeurs_saisies,IF(duree_du_pret&gt;L43,B42+1,""),"")</f>
        <v/>
      </c>
      <c r="C43" s="263" t="str">
        <f>IF(Valeurs_saisies,IF(colonneA&lt;&gt;"",DATE(YEAR($D$9),MONTH($D$9)+(colonneA)*12/nombre_versements_an,DAY($D$9)),""),"")</f>
        <v/>
      </c>
      <c r="D43" s="264" t="str">
        <f>IF(Valeurs_saisies,IF(colonneA&lt;&gt;"",H42,""),"")</f>
        <v/>
      </c>
      <c r="E43" s="264" t="str">
        <f t="shared" si="0"/>
        <v/>
      </c>
      <c r="F43" s="264" t="str">
        <f>IF(Valeurs_saisies,IF(colonneA&lt;&gt;"",mensualite-G43,""),"")</f>
        <v/>
      </c>
      <c r="G43" s="264" t="str">
        <f>IF(Valeurs_saisies,IF(colonneA&lt;&gt;"",capital_restant_du*(taux_interet_annueld/nombre_versements_an),""),"")</f>
        <v/>
      </c>
      <c r="H43" s="264" t="str">
        <f>IF(Valeurs_saisies,IF(colonneA&lt;&gt;"",D43-F43,""),"")</f>
        <v/>
      </c>
      <c r="L43" s="259">
        <f t="shared" si="1"/>
        <v>2</v>
      </c>
    </row>
    <row r="44" spans="2:12" s="259" customFormat="1" ht="14.25" customHeight="1" x14ac:dyDescent="0.2">
      <c r="B44" s="262" t="str">
        <f>IF(Valeurs_saisies,IF(duree_du_pret&gt;L44,B43+1,""),"")</f>
        <v/>
      </c>
      <c r="C44" s="263" t="str">
        <f>IF(Valeurs_saisies,IF(colonneA&lt;&gt;"",DATE(YEAR($D$9),MONTH($D$9)+(colonneA)*12/nombre_versements_an,DAY($D$9)),""),"")</f>
        <v/>
      </c>
      <c r="D44" s="264" t="str">
        <f>IF(Valeurs_saisies,IF(colonneA&lt;&gt;"",H43,""),"")</f>
        <v/>
      </c>
      <c r="E44" s="264" t="str">
        <f t="shared" si="0"/>
        <v/>
      </c>
      <c r="F44" s="264" t="str">
        <f>IF(Valeurs_saisies,IF(colonneA&lt;&gt;"",mensualite-G44,""),"")</f>
        <v/>
      </c>
      <c r="G44" s="264" t="str">
        <f>IF(Valeurs_saisies,IF(colonneA&lt;&gt;"",capital_restant_du*(taux_interet_annueld/nombre_versements_an),""),"")</f>
        <v/>
      </c>
      <c r="H44" s="264" t="str">
        <f>IF(Valeurs_saisies,IF(colonneA&lt;&gt;"",D44-F44,""),"")</f>
        <v/>
      </c>
      <c r="L44" s="259">
        <f t="shared" si="1"/>
        <v>2</v>
      </c>
    </row>
    <row r="45" spans="2:12" s="259" customFormat="1" ht="14.25" customHeight="1" x14ac:dyDescent="0.2">
      <c r="B45" s="262" t="str">
        <f>IF(Valeurs_saisies,IF(duree_du_pret&gt;L45,B44+1,""),"")</f>
        <v/>
      </c>
      <c r="C45" s="263" t="str">
        <f>IF(Valeurs_saisies,IF(colonneA&lt;&gt;"",DATE(YEAR($D$9),MONTH($D$9)+(colonneA)*12/nombre_versements_an,DAY($D$9)),""),"")</f>
        <v/>
      </c>
      <c r="D45" s="264" t="str">
        <f>IF(Valeurs_saisies,IF(colonneA&lt;&gt;"",H44,""),"")</f>
        <v/>
      </c>
      <c r="E45" s="264" t="str">
        <f t="shared" si="0"/>
        <v/>
      </c>
      <c r="F45" s="264" t="str">
        <f>IF(Valeurs_saisies,IF(colonneA&lt;&gt;"",mensualite-G45,""),"")</f>
        <v/>
      </c>
      <c r="G45" s="264" t="str">
        <f>IF(Valeurs_saisies,IF(colonneA&lt;&gt;"",capital_restant_du*(taux_interet_annueld/nombre_versements_an),""),"")</f>
        <v/>
      </c>
      <c r="H45" s="264" t="str">
        <f>IF(Valeurs_saisies,IF(colonneA&lt;&gt;"",D45-F45,""),"")</f>
        <v/>
      </c>
      <c r="L45" s="259">
        <f t="shared" si="1"/>
        <v>2</v>
      </c>
    </row>
    <row r="46" spans="2:12" s="259" customFormat="1" ht="14.25" customHeight="1" x14ac:dyDescent="0.2">
      <c r="B46" s="262" t="str">
        <f>IF(Valeurs_saisies,IF(duree_du_pret&gt;L46,B45+1,""),"")</f>
        <v/>
      </c>
      <c r="C46" s="263" t="str">
        <f>IF(Valeurs_saisies,IF(colonneA&lt;&gt;"",DATE(YEAR($D$9),MONTH($D$9)+(colonneA)*12/nombre_versements_an,DAY($D$9)),""),"")</f>
        <v/>
      </c>
      <c r="D46" s="264" t="str">
        <f>IF(Valeurs_saisies,IF(colonneA&lt;&gt;"",H45,""),"")</f>
        <v/>
      </c>
      <c r="E46" s="264" t="str">
        <f t="shared" si="0"/>
        <v/>
      </c>
      <c r="F46" s="264" t="str">
        <f>IF(Valeurs_saisies,IF(colonneA&lt;&gt;"",mensualite-G46,""),"")</f>
        <v/>
      </c>
      <c r="G46" s="264" t="str">
        <f>IF(Valeurs_saisies,IF(colonneA&lt;&gt;"",capital_restant_du*(taux_interet_annueld/nombre_versements_an),""),"")</f>
        <v/>
      </c>
      <c r="H46" s="264" t="str">
        <f>IF(Valeurs_saisies,IF(colonneA&lt;&gt;"",D46-F46,""),"")</f>
        <v/>
      </c>
      <c r="L46" s="259">
        <f t="shared" si="1"/>
        <v>2</v>
      </c>
    </row>
    <row r="47" spans="2:12" s="259" customFormat="1" ht="14.25" customHeight="1" x14ac:dyDescent="0.2">
      <c r="B47" s="262" t="str">
        <f>IF(Valeurs_saisies,IF(duree_du_pret&gt;L47,B46+1,""),"")</f>
        <v/>
      </c>
      <c r="C47" s="263" t="str">
        <f>IF(Valeurs_saisies,IF(colonneA&lt;&gt;"",DATE(YEAR($D$9),MONTH($D$9)+(colonneA)*12/nombre_versements_an,DAY($D$9)),""),"")</f>
        <v/>
      </c>
      <c r="D47" s="264" t="str">
        <f>IF(Valeurs_saisies,IF(colonneA&lt;&gt;"",H46,""),"")</f>
        <v/>
      </c>
      <c r="E47" s="264" t="str">
        <f t="shared" si="0"/>
        <v/>
      </c>
      <c r="F47" s="264" t="str">
        <f>IF(Valeurs_saisies,IF(colonneA&lt;&gt;"",mensualite-G47,""),"")</f>
        <v/>
      </c>
      <c r="G47" s="264" t="str">
        <f>IF(Valeurs_saisies,IF(colonneA&lt;&gt;"",capital_restant_du*(taux_interet_annueld/nombre_versements_an),""),"")</f>
        <v/>
      </c>
      <c r="H47" s="264" t="str">
        <f>IF(Valeurs_saisies,IF(colonneA&lt;&gt;"",D47-F47,""),"")</f>
        <v/>
      </c>
      <c r="L47" s="259">
        <f t="shared" si="1"/>
        <v>2</v>
      </c>
    </row>
    <row r="48" spans="2:12" s="259" customFormat="1" ht="14.25" customHeight="1" x14ac:dyDescent="0.2">
      <c r="B48" s="262" t="str">
        <f>IF(Valeurs_saisies,IF(duree_du_pret&gt;L48,B47+1,""),"")</f>
        <v/>
      </c>
      <c r="C48" s="263" t="str">
        <f>IF(Valeurs_saisies,IF(colonneA&lt;&gt;"",DATE(YEAR($D$9),MONTH($D$9)+(colonneA)*12/nombre_versements_an,DAY($D$9)),""),"")</f>
        <v/>
      </c>
      <c r="D48" s="264" t="str">
        <f>IF(Valeurs_saisies,IF(colonneA&lt;&gt;"",H47,""),"")</f>
        <v/>
      </c>
      <c r="E48" s="264" t="str">
        <f t="shared" si="0"/>
        <v/>
      </c>
      <c r="F48" s="264" t="str">
        <f>IF(Valeurs_saisies,IF(colonneA&lt;&gt;"",mensualite-G48,""),"")</f>
        <v/>
      </c>
      <c r="G48" s="264" t="str">
        <f>IF(Valeurs_saisies,IF(colonneA&lt;&gt;"",capital_restant_du*(taux_interet_annueld/nombre_versements_an),""),"")</f>
        <v/>
      </c>
      <c r="H48" s="264" t="str">
        <f>IF(Valeurs_saisies,IF(colonneA&lt;&gt;"",D48-F48,""),"")</f>
        <v/>
      </c>
      <c r="L48" s="259">
        <f t="shared" si="1"/>
        <v>3</v>
      </c>
    </row>
    <row r="49" spans="2:12" s="259" customFormat="1" ht="14.25" customHeight="1" x14ac:dyDescent="0.2">
      <c r="B49" s="262" t="str">
        <f>IF(Valeurs_saisies,IF(duree_du_pret&gt;L49,B48+1,""),"")</f>
        <v/>
      </c>
      <c r="C49" s="263" t="str">
        <f>IF(Valeurs_saisies,IF(colonneA&lt;&gt;"",DATE(YEAR($D$9),MONTH($D$9)+(colonneA)*12/nombre_versements_an,DAY($D$9)),""),"")</f>
        <v/>
      </c>
      <c r="D49" s="264" t="str">
        <f>IF(Valeurs_saisies,IF(colonneA&lt;&gt;"",H48,""),"")</f>
        <v/>
      </c>
      <c r="E49" s="264" t="str">
        <f t="shared" si="0"/>
        <v/>
      </c>
      <c r="F49" s="264" t="str">
        <f>IF(Valeurs_saisies,IF(colonneA&lt;&gt;"",mensualite-G49,""),"")</f>
        <v/>
      </c>
      <c r="G49" s="264" t="str">
        <f>IF(Valeurs_saisies,IF(colonneA&lt;&gt;"",capital_restant_du*(taux_interet_annueld/nombre_versements_an),""),"")</f>
        <v/>
      </c>
      <c r="H49" s="264" t="str">
        <f>IF(Valeurs_saisies,IF(colonneA&lt;&gt;"",D49-F49,""),"")</f>
        <v/>
      </c>
      <c r="L49" s="259">
        <f t="shared" si="1"/>
        <v>3</v>
      </c>
    </row>
    <row r="50" spans="2:12" s="259" customFormat="1" ht="14.25" customHeight="1" x14ac:dyDescent="0.2">
      <c r="B50" s="262" t="str">
        <f>IF(Valeurs_saisies,IF(duree_du_pret&gt;L50,B49+1,""),"")</f>
        <v/>
      </c>
      <c r="C50" s="263" t="str">
        <f>IF(Valeurs_saisies,IF(colonneA&lt;&gt;"",DATE(YEAR($D$9),MONTH($D$9)+(colonneA)*12/nombre_versements_an,DAY($D$9)),""),"")</f>
        <v/>
      </c>
      <c r="D50" s="264" t="str">
        <f>IF(Valeurs_saisies,IF(colonneA&lt;&gt;"",H49,""),"")</f>
        <v/>
      </c>
      <c r="E50" s="264" t="str">
        <f t="shared" si="0"/>
        <v/>
      </c>
      <c r="F50" s="264" t="str">
        <f>IF(Valeurs_saisies,IF(colonneA&lt;&gt;"",mensualite-G50,""),"")</f>
        <v/>
      </c>
      <c r="G50" s="264" t="str">
        <f>IF(Valeurs_saisies,IF(colonneA&lt;&gt;"",capital_restant_du*(taux_interet_annueld/nombre_versements_an),""),"")</f>
        <v/>
      </c>
      <c r="H50" s="264" t="str">
        <f>IF(Valeurs_saisies,IF(colonneA&lt;&gt;"",D50-F50,""),"")</f>
        <v/>
      </c>
      <c r="L50" s="259">
        <f t="shared" si="1"/>
        <v>3</v>
      </c>
    </row>
    <row r="51" spans="2:12" s="259" customFormat="1" ht="14.25" customHeight="1" x14ac:dyDescent="0.2">
      <c r="B51" s="262" t="str">
        <f>IF(Valeurs_saisies,IF(duree_du_pret&gt;L51,B50+1,""),"")</f>
        <v/>
      </c>
      <c r="C51" s="263" t="str">
        <f>IF(Valeurs_saisies,IF(colonneA&lt;&gt;"",DATE(YEAR($D$9),MONTH($D$9)+(colonneA)*12/nombre_versements_an,DAY($D$9)),""),"")</f>
        <v/>
      </c>
      <c r="D51" s="264" t="str">
        <f>IF(Valeurs_saisies,IF(colonneA&lt;&gt;"",H50,""),"")</f>
        <v/>
      </c>
      <c r="E51" s="264" t="str">
        <f t="shared" si="0"/>
        <v/>
      </c>
      <c r="F51" s="264" t="str">
        <f>IF(Valeurs_saisies,IF(colonneA&lt;&gt;"",mensualite-G51,""),"")</f>
        <v/>
      </c>
      <c r="G51" s="264" t="str">
        <f>IF(Valeurs_saisies,IF(colonneA&lt;&gt;"",capital_restant_du*(taux_interet_annueld/nombre_versements_an),""),"")</f>
        <v/>
      </c>
      <c r="H51" s="264" t="str">
        <f>IF(Valeurs_saisies,IF(colonneA&lt;&gt;"",D51-F51,""),"")</f>
        <v/>
      </c>
      <c r="L51" s="259">
        <f t="shared" si="1"/>
        <v>3</v>
      </c>
    </row>
    <row r="52" spans="2:12" s="259" customFormat="1" ht="14.25" customHeight="1" x14ac:dyDescent="0.2">
      <c r="B52" s="262" t="str">
        <f>IF(Valeurs_saisies,IF(duree_du_pret&gt;L52,B51+1,""),"")</f>
        <v/>
      </c>
      <c r="C52" s="263" t="str">
        <f>IF(Valeurs_saisies,IF(colonneA&lt;&gt;"",DATE(YEAR($D$9),MONTH($D$9)+(colonneA)*12/nombre_versements_an,DAY($D$9)),""),"")</f>
        <v/>
      </c>
      <c r="D52" s="264" t="str">
        <f>IF(Valeurs_saisies,IF(colonneA&lt;&gt;"",H51,""),"")</f>
        <v/>
      </c>
      <c r="E52" s="264" t="str">
        <f t="shared" si="0"/>
        <v/>
      </c>
      <c r="F52" s="264" t="str">
        <f>IF(Valeurs_saisies,IF(colonneA&lt;&gt;"",mensualite-G52,""),"")</f>
        <v/>
      </c>
      <c r="G52" s="264" t="str">
        <f>IF(Valeurs_saisies,IF(colonneA&lt;&gt;"",capital_restant_du*(taux_interet_annueld/nombre_versements_an),""),"")</f>
        <v/>
      </c>
      <c r="H52" s="264" t="str">
        <f>IF(Valeurs_saisies,IF(colonneA&lt;&gt;"",D52-F52,""),"")</f>
        <v/>
      </c>
      <c r="L52" s="259">
        <f t="shared" si="1"/>
        <v>3</v>
      </c>
    </row>
    <row r="53" spans="2:12" s="259" customFormat="1" ht="14.25" customHeight="1" x14ac:dyDescent="0.2">
      <c r="B53" s="262" t="str">
        <f>IF(Valeurs_saisies,IF(duree_du_pret&gt;L53,B52+1,""),"")</f>
        <v/>
      </c>
      <c r="C53" s="263" t="str">
        <f>IF(Valeurs_saisies,IF(colonneA&lt;&gt;"",DATE(YEAR($D$9),MONTH($D$9)+(colonneA)*12/nombre_versements_an,DAY($D$9)),""),"")</f>
        <v/>
      </c>
      <c r="D53" s="264" t="str">
        <f>IF(Valeurs_saisies,IF(colonneA&lt;&gt;"",H52,""),"")</f>
        <v/>
      </c>
      <c r="E53" s="264" t="str">
        <f t="shared" si="0"/>
        <v/>
      </c>
      <c r="F53" s="264" t="str">
        <f>IF(Valeurs_saisies,IF(colonneA&lt;&gt;"",mensualite-G53,""),"")</f>
        <v/>
      </c>
      <c r="G53" s="264" t="str">
        <f>IF(Valeurs_saisies,IF(colonneA&lt;&gt;"",capital_restant_du*(taux_interet_annueld/nombre_versements_an),""),"")</f>
        <v/>
      </c>
      <c r="H53" s="264" t="str">
        <f>IF(Valeurs_saisies,IF(colonneA&lt;&gt;"",D53-F53,""),"")</f>
        <v/>
      </c>
      <c r="L53" s="259">
        <f t="shared" si="1"/>
        <v>3</v>
      </c>
    </row>
    <row r="54" spans="2:12" s="259" customFormat="1" ht="14.25" customHeight="1" x14ac:dyDescent="0.2">
      <c r="B54" s="262" t="str">
        <f>IF(Valeurs_saisies,IF(duree_du_pret&gt;L54,B53+1,""),"")</f>
        <v/>
      </c>
      <c r="C54" s="263" t="str">
        <f>IF(Valeurs_saisies,IF(colonneA&lt;&gt;"",DATE(YEAR($D$9),MONTH($D$9)+(colonneA)*12/nombre_versements_an,DAY($D$9)),""),"")</f>
        <v/>
      </c>
      <c r="D54" s="264" t="str">
        <f>IF(Valeurs_saisies,IF(colonneA&lt;&gt;"",H53,""),"")</f>
        <v/>
      </c>
      <c r="E54" s="264" t="str">
        <f t="shared" si="0"/>
        <v/>
      </c>
      <c r="F54" s="264" t="str">
        <f>IF(Valeurs_saisies,IF(colonneA&lt;&gt;"",mensualite-G54,""),"")</f>
        <v/>
      </c>
      <c r="G54" s="264" t="str">
        <f>IF(Valeurs_saisies,IF(colonneA&lt;&gt;"",capital_restant_du*(taux_interet_annueld/nombre_versements_an),""),"")</f>
        <v/>
      </c>
      <c r="H54" s="264" t="str">
        <f>IF(Valeurs_saisies,IF(colonneA&lt;&gt;"",D54-F54,""),"")</f>
        <v/>
      </c>
      <c r="L54" s="259">
        <f t="shared" si="1"/>
        <v>3</v>
      </c>
    </row>
    <row r="55" spans="2:12" s="259" customFormat="1" ht="14.25" customHeight="1" x14ac:dyDescent="0.2">
      <c r="B55" s="262" t="str">
        <f>IF(Valeurs_saisies,IF(duree_du_pret&gt;L55,B54+1,""),"")</f>
        <v/>
      </c>
      <c r="C55" s="263" t="str">
        <f>IF(Valeurs_saisies,IF(colonneA&lt;&gt;"",DATE(YEAR($D$9),MONTH($D$9)+(colonneA)*12/nombre_versements_an,DAY($D$9)),""),"")</f>
        <v/>
      </c>
      <c r="D55" s="264" t="str">
        <f>IF(Valeurs_saisies,IF(colonneA&lt;&gt;"",H54,""),"")</f>
        <v/>
      </c>
      <c r="E55" s="264" t="str">
        <f t="shared" si="0"/>
        <v/>
      </c>
      <c r="F55" s="264" t="str">
        <f>IF(Valeurs_saisies,IF(colonneA&lt;&gt;"",mensualite-G55,""),"")</f>
        <v/>
      </c>
      <c r="G55" s="264" t="str">
        <f>IF(Valeurs_saisies,IF(colonneA&lt;&gt;"",capital_restant_du*(taux_interet_annueld/nombre_versements_an),""),"")</f>
        <v/>
      </c>
      <c r="H55" s="264" t="str">
        <f>IF(Valeurs_saisies,IF(colonneA&lt;&gt;"",D55-F55,""),"")</f>
        <v/>
      </c>
      <c r="L55" s="259">
        <f t="shared" si="1"/>
        <v>3</v>
      </c>
    </row>
    <row r="56" spans="2:12" s="259" customFormat="1" ht="14.25" customHeight="1" x14ac:dyDescent="0.2">
      <c r="B56" s="262" t="str">
        <f>IF(Valeurs_saisies,IF(duree_du_pret&gt;L56,B55+1,""),"")</f>
        <v/>
      </c>
      <c r="C56" s="263" t="str">
        <f>IF(Valeurs_saisies,IF(colonneA&lt;&gt;"",DATE(YEAR($D$9),MONTH($D$9)+(colonneA)*12/nombre_versements_an,DAY($D$9)),""),"")</f>
        <v/>
      </c>
      <c r="D56" s="264" t="str">
        <f>IF(Valeurs_saisies,IF(colonneA&lt;&gt;"",H55,""),"")</f>
        <v/>
      </c>
      <c r="E56" s="264" t="str">
        <f t="shared" si="0"/>
        <v/>
      </c>
      <c r="F56" s="264" t="str">
        <f>IF(Valeurs_saisies,IF(colonneA&lt;&gt;"",mensualite-G56,""),"")</f>
        <v/>
      </c>
      <c r="G56" s="264" t="str">
        <f>IF(Valeurs_saisies,IF(colonneA&lt;&gt;"",capital_restant_du*(taux_interet_annueld/nombre_versements_an),""),"")</f>
        <v/>
      </c>
      <c r="H56" s="264" t="str">
        <f>IF(Valeurs_saisies,IF(colonneA&lt;&gt;"",D56-F56,""),"")</f>
        <v/>
      </c>
      <c r="L56" s="259">
        <f t="shared" si="1"/>
        <v>3</v>
      </c>
    </row>
    <row r="57" spans="2:12" s="259" customFormat="1" ht="14.25" customHeight="1" x14ac:dyDescent="0.2">
      <c r="B57" s="262" t="str">
        <f>IF(Valeurs_saisies,IF(duree_du_pret&gt;L57,B56+1,""),"")</f>
        <v/>
      </c>
      <c r="C57" s="263" t="str">
        <f>IF(Valeurs_saisies,IF(colonneA&lt;&gt;"",DATE(YEAR($D$9),MONTH($D$9)+(colonneA)*12/nombre_versements_an,DAY($D$9)),""),"")</f>
        <v/>
      </c>
      <c r="D57" s="264" t="str">
        <f>IF(Valeurs_saisies,IF(colonneA&lt;&gt;"",H56,""),"")</f>
        <v/>
      </c>
      <c r="E57" s="264" t="str">
        <f t="shared" si="0"/>
        <v/>
      </c>
      <c r="F57" s="264" t="str">
        <f>IF(Valeurs_saisies,IF(colonneA&lt;&gt;"",mensualite-G57,""),"")</f>
        <v/>
      </c>
      <c r="G57" s="264" t="str">
        <f>IF(Valeurs_saisies,IF(colonneA&lt;&gt;"",capital_restant_du*(taux_interet_annueld/nombre_versements_an),""),"")</f>
        <v/>
      </c>
      <c r="H57" s="264" t="str">
        <f>IF(Valeurs_saisies,IF(colonneA&lt;&gt;"",D57-F57,""),"")</f>
        <v/>
      </c>
      <c r="L57" s="259">
        <f t="shared" si="1"/>
        <v>3</v>
      </c>
    </row>
    <row r="58" spans="2:12" s="259" customFormat="1" ht="14.25" customHeight="1" x14ac:dyDescent="0.2">
      <c r="B58" s="262" t="str">
        <f>IF(Valeurs_saisies,IF(duree_du_pret&gt;L58,B57+1,""),"")</f>
        <v/>
      </c>
      <c r="C58" s="263" t="str">
        <f>IF(Valeurs_saisies,IF(colonneA&lt;&gt;"",DATE(YEAR($D$9),MONTH($D$9)+(colonneA)*12/nombre_versements_an,DAY($D$9)),""),"")</f>
        <v/>
      </c>
      <c r="D58" s="264" t="str">
        <f>IF(Valeurs_saisies,IF(colonneA&lt;&gt;"",H57,""),"")</f>
        <v/>
      </c>
      <c r="E58" s="264" t="str">
        <f t="shared" si="0"/>
        <v/>
      </c>
      <c r="F58" s="264" t="str">
        <f>IF(Valeurs_saisies,IF(colonneA&lt;&gt;"",mensualite-G58,""),"")</f>
        <v/>
      </c>
      <c r="G58" s="264" t="str">
        <f>IF(Valeurs_saisies,IF(colonneA&lt;&gt;"",capital_restant_du*(taux_interet_annueld/nombre_versements_an),""),"")</f>
        <v/>
      </c>
      <c r="H58" s="264" t="str">
        <f>IF(Valeurs_saisies,IF(colonneA&lt;&gt;"",D58-F58,""),"")</f>
        <v/>
      </c>
      <c r="L58" s="259">
        <f t="shared" si="1"/>
        <v>3</v>
      </c>
    </row>
    <row r="59" spans="2:12" s="259" customFormat="1" ht="14.25" customHeight="1" x14ac:dyDescent="0.2">
      <c r="B59" s="262" t="str">
        <f>IF(Valeurs_saisies,IF(duree_du_pret&gt;L59,B58+1,""),"")</f>
        <v/>
      </c>
      <c r="C59" s="263" t="str">
        <f>IF(Valeurs_saisies,IF(colonneA&lt;&gt;"",DATE(YEAR($D$9),MONTH($D$9)+(colonneA)*12/nombre_versements_an,DAY($D$9)),""),"")</f>
        <v/>
      </c>
      <c r="D59" s="264" t="str">
        <f>IF(Valeurs_saisies,IF(colonneA&lt;&gt;"",H58,""),"")</f>
        <v/>
      </c>
      <c r="E59" s="264" t="str">
        <f t="shared" si="0"/>
        <v/>
      </c>
      <c r="F59" s="264" t="str">
        <f>IF(Valeurs_saisies,IF(colonneA&lt;&gt;"",mensualite-G59,""),"")</f>
        <v/>
      </c>
      <c r="G59" s="264" t="str">
        <f>IF(Valeurs_saisies,IF(colonneA&lt;&gt;"",capital_restant_du*(taux_interet_annueld/nombre_versements_an),""),"")</f>
        <v/>
      </c>
      <c r="H59" s="264" t="str">
        <f>IF(Valeurs_saisies,IF(colonneA&lt;&gt;"",D59-F59,""),"")</f>
        <v/>
      </c>
      <c r="L59" s="259">
        <f t="shared" si="1"/>
        <v>3</v>
      </c>
    </row>
    <row r="60" spans="2:12" s="259" customFormat="1" ht="14.25" customHeight="1" x14ac:dyDescent="0.2">
      <c r="B60" s="262" t="str">
        <f>IF(Valeurs_saisies,IF(duree_du_pret&gt;L60,B59+1,""),"")</f>
        <v/>
      </c>
      <c r="C60" s="263" t="str">
        <f>IF(Valeurs_saisies,IF(colonneA&lt;&gt;"",DATE(YEAR($D$9),MONTH($D$9)+(colonneA)*12/nombre_versements_an,DAY($D$9)),""),"")</f>
        <v/>
      </c>
      <c r="D60" s="264" t="str">
        <f>IF(Valeurs_saisies,IF(colonneA&lt;&gt;"",H59,""),"")</f>
        <v/>
      </c>
      <c r="E60" s="264" t="str">
        <f t="shared" si="0"/>
        <v/>
      </c>
      <c r="F60" s="264" t="str">
        <f>IF(Valeurs_saisies,IF(colonneA&lt;&gt;"",mensualite-G60,""),"")</f>
        <v/>
      </c>
      <c r="G60" s="264" t="str">
        <f>IF(Valeurs_saisies,IF(colonneA&lt;&gt;"",capital_restant_du*(taux_interet_annueld/nombre_versements_an),""),"")</f>
        <v/>
      </c>
      <c r="H60" s="264" t="str">
        <f>IF(Valeurs_saisies,IF(colonneA&lt;&gt;"",D60-F60,""),"")</f>
        <v/>
      </c>
      <c r="L60" s="259">
        <f t="shared" si="1"/>
        <v>4</v>
      </c>
    </row>
    <row r="61" spans="2:12" s="259" customFormat="1" ht="14.25" customHeight="1" x14ac:dyDescent="0.2">
      <c r="B61" s="262" t="str">
        <f>IF(Valeurs_saisies,IF(duree_du_pret&gt;L61,B60+1,""),"")</f>
        <v/>
      </c>
      <c r="C61" s="263" t="str">
        <f>IF(Valeurs_saisies,IF(colonneA&lt;&gt;"",DATE(YEAR($D$9),MONTH($D$9)+(colonneA)*12/nombre_versements_an,DAY($D$9)),""),"")</f>
        <v/>
      </c>
      <c r="D61" s="264" t="str">
        <f>IF(Valeurs_saisies,IF(colonneA&lt;&gt;"",H60,""),"")</f>
        <v/>
      </c>
      <c r="E61" s="264" t="str">
        <f t="shared" si="0"/>
        <v/>
      </c>
      <c r="F61" s="264" t="str">
        <f>IF(Valeurs_saisies,IF(colonneA&lt;&gt;"",mensualite-G61,""),"")</f>
        <v/>
      </c>
      <c r="G61" s="264" t="str">
        <f>IF(Valeurs_saisies,IF(colonneA&lt;&gt;"",capital_restant_du*(taux_interet_annueld/nombre_versements_an),""),"")</f>
        <v/>
      </c>
      <c r="H61" s="264" t="str">
        <f>IF(Valeurs_saisies,IF(colonneA&lt;&gt;"",D61-F61,""),"")</f>
        <v/>
      </c>
      <c r="L61" s="259">
        <f t="shared" si="1"/>
        <v>4</v>
      </c>
    </row>
    <row r="62" spans="2:12" s="259" customFormat="1" ht="14.25" customHeight="1" x14ac:dyDescent="0.2">
      <c r="B62" s="262" t="str">
        <f>IF(Valeurs_saisies,IF(duree_du_pret&gt;L62,B61+1,""),"")</f>
        <v/>
      </c>
      <c r="C62" s="263" t="str">
        <f>IF(Valeurs_saisies,IF(colonneA&lt;&gt;"",DATE(YEAR($D$9),MONTH($D$9)+(colonneA)*12/nombre_versements_an,DAY($D$9)),""),"")</f>
        <v/>
      </c>
      <c r="D62" s="264" t="str">
        <f>IF(Valeurs_saisies,IF(colonneA&lt;&gt;"",H61,""),"")</f>
        <v/>
      </c>
      <c r="E62" s="264" t="str">
        <f t="shared" si="0"/>
        <v/>
      </c>
      <c r="F62" s="264" t="str">
        <f>IF(Valeurs_saisies,IF(colonneA&lt;&gt;"",mensualite-G62,""),"")</f>
        <v/>
      </c>
      <c r="G62" s="264" t="str">
        <f>IF(Valeurs_saisies,IF(colonneA&lt;&gt;"",capital_restant_du*(taux_interet_annueld/nombre_versements_an),""),"")</f>
        <v/>
      </c>
      <c r="H62" s="264" t="str">
        <f>IF(Valeurs_saisies,IF(colonneA&lt;&gt;"",D62-F62,""),"")</f>
        <v/>
      </c>
      <c r="L62" s="259">
        <f t="shared" si="1"/>
        <v>4</v>
      </c>
    </row>
    <row r="63" spans="2:12" s="259" customFormat="1" ht="14.25" customHeight="1" x14ac:dyDescent="0.2">
      <c r="B63" s="262" t="str">
        <f>IF(Valeurs_saisies,IF(duree_du_pret&gt;L63,B62+1,""),"")</f>
        <v/>
      </c>
      <c r="C63" s="263" t="str">
        <f>IF(Valeurs_saisies,IF(colonneA&lt;&gt;"",DATE(YEAR($D$9),MONTH($D$9)+(colonneA)*12/nombre_versements_an,DAY($D$9)),""),"")</f>
        <v/>
      </c>
      <c r="D63" s="264" t="str">
        <f>IF(Valeurs_saisies,IF(colonneA&lt;&gt;"",H62,""),"")</f>
        <v/>
      </c>
      <c r="E63" s="264" t="str">
        <f t="shared" si="0"/>
        <v/>
      </c>
      <c r="F63" s="264" t="str">
        <f>IF(Valeurs_saisies,IF(colonneA&lt;&gt;"",mensualite-G63,""),"")</f>
        <v/>
      </c>
      <c r="G63" s="264" t="str">
        <f>IF(Valeurs_saisies,IF(colonneA&lt;&gt;"",capital_restant_du*(taux_interet_annueld/nombre_versements_an),""),"")</f>
        <v/>
      </c>
      <c r="H63" s="264" t="str">
        <f>IF(Valeurs_saisies,IF(colonneA&lt;&gt;"",D63-F63,""),"")</f>
        <v/>
      </c>
      <c r="L63" s="259">
        <f t="shared" si="1"/>
        <v>4</v>
      </c>
    </row>
    <row r="64" spans="2:12" s="259" customFormat="1" ht="14.25" customHeight="1" x14ac:dyDescent="0.2">
      <c r="B64" s="262" t="str">
        <f>IF(Valeurs_saisies,IF(duree_du_pret&gt;L64,B63+1,""),"")</f>
        <v/>
      </c>
      <c r="C64" s="263" t="str">
        <f>IF(Valeurs_saisies,IF(colonneA&lt;&gt;"",DATE(YEAR($D$9),MONTH($D$9)+(colonneA)*12/nombre_versements_an,DAY($D$9)),""),"")</f>
        <v/>
      </c>
      <c r="D64" s="264" t="str">
        <f>IF(Valeurs_saisies,IF(colonneA&lt;&gt;"",H63,""),"")</f>
        <v/>
      </c>
      <c r="E64" s="264" t="str">
        <f t="shared" si="0"/>
        <v/>
      </c>
      <c r="F64" s="264" t="str">
        <f>IF(Valeurs_saisies,IF(colonneA&lt;&gt;"",mensualite-G64,""),"")</f>
        <v/>
      </c>
      <c r="G64" s="264" t="str">
        <f>IF(Valeurs_saisies,IF(colonneA&lt;&gt;"",capital_restant_du*(taux_interet_annueld/nombre_versements_an),""),"")</f>
        <v/>
      </c>
      <c r="H64" s="264" t="str">
        <f>IF(Valeurs_saisies,IF(colonneA&lt;&gt;"",D64-F64,""),"")</f>
        <v/>
      </c>
      <c r="L64" s="259">
        <f t="shared" si="1"/>
        <v>4</v>
      </c>
    </row>
    <row r="65" spans="2:12" s="259" customFormat="1" ht="14.25" customHeight="1" x14ac:dyDescent="0.2">
      <c r="B65" s="262" t="str">
        <f>IF(Valeurs_saisies,IF(duree_du_pret&gt;L65,B64+1,""),"")</f>
        <v/>
      </c>
      <c r="C65" s="263" t="str">
        <f>IF(Valeurs_saisies,IF(colonneA&lt;&gt;"",DATE(YEAR($D$9),MONTH($D$9)+(colonneA)*12/nombre_versements_an,DAY($D$9)),""),"")</f>
        <v/>
      </c>
      <c r="D65" s="264" t="str">
        <f>IF(Valeurs_saisies,IF(colonneA&lt;&gt;"",H64,""),"")</f>
        <v/>
      </c>
      <c r="E65" s="264" t="str">
        <f t="shared" si="0"/>
        <v/>
      </c>
      <c r="F65" s="264" t="str">
        <f>IF(Valeurs_saisies,IF(colonneA&lt;&gt;"",mensualite-G65,""),"")</f>
        <v/>
      </c>
      <c r="G65" s="264" t="str">
        <f>IF(Valeurs_saisies,IF(colonneA&lt;&gt;"",capital_restant_du*(taux_interet_annueld/nombre_versements_an),""),"")</f>
        <v/>
      </c>
      <c r="H65" s="264" t="str">
        <f>IF(Valeurs_saisies,IF(colonneA&lt;&gt;"",D65-F65,""),"")</f>
        <v/>
      </c>
      <c r="L65" s="259">
        <f t="shared" si="1"/>
        <v>4</v>
      </c>
    </row>
    <row r="66" spans="2:12" s="259" customFormat="1" ht="14.25" customHeight="1" x14ac:dyDescent="0.2">
      <c r="B66" s="262" t="str">
        <f>IF(Valeurs_saisies,IF(duree_du_pret&gt;L66,B65+1,""),"")</f>
        <v/>
      </c>
      <c r="C66" s="263" t="str">
        <f>IF(Valeurs_saisies,IF(colonneA&lt;&gt;"",DATE(YEAR($D$9),MONTH($D$9)+(colonneA)*12/nombre_versements_an,DAY($D$9)),""),"")</f>
        <v/>
      </c>
      <c r="D66" s="264" t="str">
        <f>IF(Valeurs_saisies,IF(colonneA&lt;&gt;"",H65,""),"")</f>
        <v/>
      </c>
      <c r="E66" s="264" t="str">
        <f t="shared" si="0"/>
        <v/>
      </c>
      <c r="F66" s="264" t="str">
        <f>IF(Valeurs_saisies,IF(colonneA&lt;&gt;"",mensualite-G66,""),"")</f>
        <v/>
      </c>
      <c r="G66" s="264" t="str">
        <f>IF(Valeurs_saisies,IF(colonneA&lt;&gt;"",capital_restant_du*(taux_interet_annueld/nombre_versements_an),""),"")</f>
        <v/>
      </c>
      <c r="H66" s="264" t="str">
        <f>IF(Valeurs_saisies,IF(colonneA&lt;&gt;"",D66-F66,""),"")</f>
        <v/>
      </c>
      <c r="L66" s="259">
        <f t="shared" si="1"/>
        <v>4</v>
      </c>
    </row>
    <row r="67" spans="2:12" s="259" customFormat="1" ht="14.25" customHeight="1" x14ac:dyDescent="0.2">
      <c r="B67" s="262" t="str">
        <f>IF(Valeurs_saisies,IF(duree_du_pret&gt;L67,B66+1,""),"")</f>
        <v/>
      </c>
      <c r="C67" s="263" t="str">
        <f>IF(Valeurs_saisies,IF(colonneA&lt;&gt;"",DATE(YEAR($D$9),MONTH($D$9)+(colonneA)*12/nombre_versements_an,DAY($D$9)),""),"")</f>
        <v/>
      </c>
      <c r="D67" s="264" t="str">
        <f>IF(Valeurs_saisies,IF(colonneA&lt;&gt;"",H66,""),"")</f>
        <v/>
      </c>
      <c r="E67" s="264" t="str">
        <f t="shared" si="0"/>
        <v/>
      </c>
      <c r="F67" s="264" t="str">
        <f>IF(Valeurs_saisies,IF(colonneA&lt;&gt;"",mensualite-G67,""),"")</f>
        <v/>
      </c>
      <c r="G67" s="264" t="str">
        <f>IF(Valeurs_saisies,IF(colonneA&lt;&gt;"",capital_restant_du*(taux_interet_annueld/nombre_versements_an),""),"")</f>
        <v/>
      </c>
      <c r="H67" s="264" t="str">
        <f>IF(Valeurs_saisies,IF(colonneA&lt;&gt;"",D67-F67,""),"")</f>
        <v/>
      </c>
      <c r="L67" s="259">
        <f t="shared" si="1"/>
        <v>4</v>
      </c>
    </row>
    <row r="68" spans="2:12" s="259" customFormat="1" ht="14.25" customHeight="1" x14ac:dyDescent="0.2">
      <c r="B68" s="262" t="str">
        <f>IF(Valeurs_saisies,IF(duree_du_pret&gt;L68,B67+1,""),"")</f>
        <v/>
      </c>
      <c r="C68" s="263" t="str">
        <f>IF(Valeurs_saisies,IF(colonneA&lt;&gt;"",DATE(YEAR($D$9),MONTH($D$9)+(colonneA)*12/nombre_versements_an,DAY($D$9)),""),"")</f>
        <v/>
      </c>
      <c r="D68" s="264" t="str">
        <f>IF(Valeurs_saisies,IF(colonneA&lt;&gt;"",H67,""),"")</f>
        <v/>
      </c>
      <c r="E68" s="264" t="str">
        <f t="shared" si="0"/>
        <v/>
      </c>
      <c r="F68" s="264" t="str">
        <f>IF(Valeurs_saisies,IF(colonneA&lt;&gt;"",mensualite-G68,""),"")</f>
        <v/>
      </c>
      <c r="G68" s="264" t="str">
        <f>IF(Valeurs_saisies,IF(colonneA&lt;&gt;"",capital_restant_du*(taux_interet_annueld/nombre_versements_an),""),"")</f>
        <v/>
      </c>
      <c r="H68" s="264" t="str">
        <f>IF(Valeurs_saisies,IF(colonneA&lt;&gt;"",D68-F68,""),"")</f>
        <v/>
      </c>
      <c r="L68" s="259">
        <f t="shared" si="1"/>
        <v>4</v>
      </c>
    </row>
    <row r="69" spans="2:12" s="259" customFormat="1" ht="14.25" customHeight="1" x14ac:dyDescent="0.2">
      <c r="B69" s="262" t="str">
        <f>IF(Valeurs_saisies,IF(duree_du_pret&gt;L69,B68+1,""),"")</f>
        <v/>
      </c>
      <c r="C69" s="263" t="str">
        <f>IF(Valeurs_saisies,IF(colonneA&lt;&gt;"",DATE(YEAR($D$9),MONTH($D$9)+(colonneA)*12/nombre_versements_an,DAY($D$9)),""),"")</f>
        <v/>
      </c>
      <c r="D69" s="264" t="str">
        <f>IF(Valeurs_saisies,IF(colonneA&lt;&gt;"",H68,""),"")</f>
        <v/>
      </c>
      <c r="E69" s="264" t="str">
        <f t="shared" si="0"/>
        <v/>
      </c>
      <c r="F69" s="264" t="str">
        <f>IF(Valeurs_saisies,IF(colonneA&lt;&gt;"",mensualite-G69,""),"")</f>
        <v/>
      </c>
      <c r="G69" s="264" t="str">
        <f>IF(Valeurs_saisies,IF(colonneA&lt;&gt;"",capital_restant_du*(taux_interet_annueld/nombre_versements_an),""),"")</f>
        <v/>
      </c>
      <c r="H69" s="264" t="str">
        <f>IF(Valeurs_saisies,IF(colonneA&lt;&gt;"",D69-F69,""),"")</f>
        <v/>
      </c>
      <c r="L69" s="259">
        <f t="shared" si="1"/>
        <v>4</v>
      </c>
    </row>
    <row r="70" spans="2:12" s="259" customFormat="1" ht="14.25" customHeight="1" x14ac:dyDescent="0.2">
      <c r="B70" s="262" t="str">
        <f>IF(Valeurs_saisies,IF(duree_du_pret&gt;L70,B69+1,""),"")</f>
        <v/>
      </c>
      <c r="C70" s="263" t="str">
        <f>IF(Valeurs_saisies,IF(colonneA&lt;&gt;"",DATE(YEAR($D$9),MONTH($D$9)+(colonneA)*12/nombre_versements_an,DAY($D$9)),""),"")</f>
        <v/>
      </c>
      <c r="D70" s="264" t="str">
        <f>IF(Valeurs_saisies,IF(colonneA&lt;&gt;"",H69,""),"")</f>
        <v/>
      </c>
      <c r="E70" s="264" t="str">
        <f t="shared" si="0"/>
        <v/>
      </c>
      <c r="F70" s="264" t="str">
        <f>IF(Valeurs_saisies,IF(colonneA&lt;&gt;"",mensualite-G70,""),"")</f>
        <v/>
      </c>
      <c r="G70" s="264" t="str">
        <f>IF(Valeurs_saisies,IF(colonneA&lt;&gt;"",capital_restant_du*(taux_interet_annueld/nombre_versements_an),""),"")</f>
        <v/>
      </c>
      <c r="H70" s="264" t="str">
        <f>IF(Valeurs_saisies,IF(colonneA&lt;&gt;"",D70-F70,""),"")</f>
        <v/>
      </c>
      <c r="L70" s="259">
        <f t="shared" si="1"/>
        <v>4</v>
      </c>
    </row>
    <row r="71" spans="2:12" s="259" customFormat="1" ht="14.25" customHeight="1" x14ac:dyDescent="0.2">
      <c r="B71" s="262" t="str">
        <f>IF(Valeurs_saisies,IF(duree_du_pret&gt;L71,B70+1,""),"")</f>
        <v/>
      </c>
      <c r="C71" s="263" t="str">
        <f>IF(Valeurs_saisies,IF(colonneA&lt;&gt;"",DATE(YEAR($D$9),MONTH($D$9)+(colonneA)*12/nombre_versements_an,DAY($D$9)),""),"")</f>
        <v/>
      </c>
      <c r="D71" s="264" t="str">
        <f>IF(Valeurs_saisies,IF(colonneA&lt;&gt;"",H70,""),"")</f>
        <v/>
      </c>
      <c r="E71" s="264" t="str">
        <f t="shared" si="0"/>
        <v/>
      </c>
      <c r="F71" s="264" t="str">
        <f>IF(Valeurs_saisies,IF(colonneA&lt;&gt;"",mensualite-G71,""),"")</f>
        <v/>
      </c>
      <c r="G71" s="264" t="str">
        <f>IF(Valeurs_saisies,IF(colonneA&lt;&gt;"",capital_restant_du*(taux_interet_annueld/nombre_versements_an),""),"")</f>
        <v/>
      </c>
      <c r="H71" s="264" t="str">
        <f>IF(Valeurs_saisies,IF(colonneA&lt;&gt;"",D71-F71,""),"")</f>
        <v/>
      </c>
      <c r="L71" s="259">
        <f t="shared" si="1"/>
        <v>4</v>
      </c>
    </row>
    <row r="72" spans="2:12" s="259" customFormat="1" ht="14.25" customHeight="1" x14ac:dyDescent="0.2">
      <c r="B72" s="262" t="str">
        <f>IF(Valeurs_saisies,IF(duree_du_pret&gt;L72,B71+1,""),"")</f>
        <v/>
      </c>
      <c r="C72" s="263" t="str">
        <f>IF(Valeurs_saisies,IF(colonneA&lt;&gt;"",DATE(YEAR($D$9),MONTH($D$9)+(colonneA)*12/nombre_versements_an,DAY($D$9)),""),"")</f>
        <v/>
      </c>
      <c r="D72" s="264" t="str">
        <f>IF(Valeurs_saisies,IF(colonneA&lt;&gt;"",H71,""),"")</f>
        <v/>
      </c>
      <c r="E72" s="264" t="str">
        <f t="shared" si="0"/>
        <v/>
      </c>
      <c r="F72" s="264" t="str">
        <f>IF(Valeurs_saisies,IF(colonneA&lt;&gt;"",mensualite-G72,""),"")</f>
        <v/>
      </c>
      <c r="G72" s="264" t="str">
        <f>IF(Valeurs_saisies,IF(colonneA&lt;&gt;"",capital_restant_du*(taux_interet_annueld/nombre_versements_an),""),"")</f>
        <v/>
      </c>
      <c r="H72" s="264" t="str">
        <f>IF(Valeurs_saisies,IF(colonneA&lt;&gt;"",D72-F72,""),"")</f>
        <v/>
      </c>
      <c r="L72" s="259">
        <f t="shared" si="1"/>
        <v>5</v>
      </c>
    </row>
    <row r="73" spans="2:12" s="259" customFormat="1" ht="14.25" customHeight="1" x14ac:dyDescent="0.2">
      <c r="B73" s="262" t="str">
        <f>IF(Valeurs_saisies,IF(duree_du_pret&gt;L73,B72+1,""),"")</f>
        <v/>
      </c>
      <c r="C73" s="263" t="str">
        <f>IF(Valeurs_saisies,IF(colonneA&lt;&gt;"",DATE(YEAR($D$9),MONTH($D$9)+(colonneA)*12/nombre_versements_an,DAY($D$9)),""),"")</f>
        <v/>
      </c>
      <c r="D73" s="264" t="str">
        <f>IF(Valeurs_saisies,IF(colonneA&lt;&gt;"",H72,""),"")</f>
        <v/>
      </c>
      <c r="E73" s="264" t="str">
        <f t="shared" si="0"/>
        <v/>
      </c>
      <c r="F73" s="264" t="str">
        <f>IF(Valeurs_saisies,IF(colonneA&lt;&gt;"",mensualite-G73,""),"")</f>
        <v/>
      </c>
      <c r="G73" s="264" t="str">
        <f>IF(Valeurs_saisies,IF(colonneA&lt;&gt;"",capital_restant_du*(taux_interet_annueld/nombre_versements_an),""),"")</f>
        <v/>
      </c>
      <c r="H73" s="264" t="str">
        <f>IF(Valeurs_saisies,IF(colonneA&lt;&gt;"",D73-F73,""),"")</f>
        <v/>
      </c>
      <c r="L73" s="259">
        <f t="shared" si="1"/>
        <v>5</v>
      </c>
    </row>
    <row r="74" spans="2:12" s="259" customFormat="1" ht="14.25" customHeight="1" x14ac:dyDescent="0.2">
      <c r="B74" s="262" t="str">
        <f>IF(Valeurs_saisies,IF(duree_du_pret&gt;L74,B73+1,""),"")</f>
        <v/>
      </c>
      <c r="C74" s="263" t="str">
        <f>IF(Valeurs_saisies,IF(colonneA&lt;&gt;"",DATE(YEAR($D$9),MONTH($D$9)+(colonneA)*12/nombre_versements_an,DAY($D$9)),""),"")</f>
        <v/>
      </c>
      <c r="D74" s="264" t="str">
        <f>IF(Valeurs_saisies,IF(colonneA&lt;&gt;"",H73,""),"")</f>
        <v/>
      </c>
      <c r="E74" s="264" t="str">
        <f t="shared" si="0"/>
        <v/>
      </c>
      <c r="F74" s="264" t="str">
        <f>IF(Valeurs_saisies,IF(colonneA&lt;&gt;"",mensualite-G74,""),"")</f>
        <v/>
      </c>
      <c r="G74" s="264" t="str">
        <f>IF(Valeurs_saisies,IF(colonneA&lt;&gt;"",capital_restant_du*(taux_interet_annueld/nombre_versements_an),""),"")</f>
        <v/>
      </c>
      <c r="H74" s="264" t="str">
        <f>IF(Valeurs_saisies,IF(colonneA&lt;&gt;"",D74-F74,""),"")</f>
        <v/>
      </c>
      <c r="L74" s="259">
        <f t="shared" si="1"/>
        <v>5</v>
      </c>
    </row>
    <row r="75" spans="2:12" s="259" customFormat="1" ht="14.25" customHeight="1" x14ac:dyDescent="0.2">
      <c r="B75" s="262" t="str">
        <f>IF(Valeurs_saisies,IF(duree_du_pret&gt;L75,B74+1,""),"")</f>
        <v/>
      </c>
      <c r="C75" s="263" t="str">
        <f>IF(Valeurs_saisies,IF(colonneA&lt;&gt;"",DATE(YEAR($D$9),MONTH($D$9)+(colonneA)*12/nombre_versements_an,DAY($D$9)),""),"")</f>
        <v/>
      </c>
      <c r="D75" s="264" t="str">
        <f>IF(Valeurs_saisies,IF(colonneA&lt;&gt;"",H74,""),"")</f>
        <v/>
      </c>
      <c r="E75" s="264" t="str">
        <f t="shared" si="0"/>
        <v/>
      </c>
      <c r="F75" s="264" t="str">
        <f>IF(Valeurs_saisies,IF(colonneA&lt;&gt;"",mensualite-G75,""),"")</f>
        <v/>
      </c>
      <c r="G75" s="264" t="str">
        <f>IF(Valeurs_saisies,IF(colonneA&lt;&gt;"",capital_restant_du*(taux_interet_annueld/nombre_versements_an),""),"")</f>
        <v/>
      </c>
      <c r="H75" s="264" t="str">
        <f>IF(Valeurs_saisies,IF(colonneA&lt;&gt;"",D75-F75,""),"")</f>
        <v/>
      </c>
      <c r="L75" s="259">
        <f t="shared" si="1"/>
        <v>5</v>
      </c>
    </row>
    <row r="76" spans="2:12" s="259" customFormat="1" ht="14.25" customHeight="1" x14ac:dyDescent="0.2">
      <c r="B76" s="262" t="str">
        <f>IF(Valeurs_saisies,IF(duree_du_pret&gt;L76,B75+1,""),"")</f>
        <v/>
      </c>
      <c r="C76" s="263" t="str">
        <f>IF(Valeurs_saisies,IF(colonneA&lt;&gt;"",DATE(YEAR($D$9),MONTH($D$9)+(colonneA)*12/nombre_versements_an,DAY($D$9)),""),"")</f>
        <v/>
      </c>
      <c r="D76" s="264" t="str">
        <f>IF(Valeurs_saisies,IF(colonneA&lt;&gt;"",H75,""),"")</f>
        <v/>
      </c>
      <c r="E76" s="264" t="str">
        <f t="shared" ref="E76:E139" si="2">IF(colonneA&lt;&gt;"",$H$5,"")</f>
        <v/>
      </c>
      <c r="F76" s="264" t="str">
        <f>IF(Valeurs_saisies,IF(colonneA&lt;&gt;"",mensualite-G76,""),"")</f>
        <v/>
      </c>
      <c r="G76" s="264" t="str">
        <f>IF(Valeurs_saisies,IF(colonneA&lt;&gt;"",capital_restant_du*(taux_interet_annueld/nombre_versements_an),""),"")</f>
        <v/>
      </c>
      <c r="H76" s="264" t="str">
        <f>IF(Valeurs_saisies,IF(colonneA&lt;&gt;"",D76-F76,""),"")</f>
        <v/>
      </c>
      <c r="L76" s="259">
        <f t="shared" si="1"/>
        <v>5</v>
      </c>
    </row>
    <row r="77" spans="2:12" s="259" customFormat="1" ht="14.25" customHeight="1" x14ac:dyDescent="0.2">
      <c r="B77" s="262" t="str">
        <f>IF(Valeurs_saisies,IF(duree_du_pret&gt;L77,B76+1,""),"")</f>
        <v/>
      </c>
      <c r="C77" s="263" t="str">
        <f>IF(Valeurs_saisies,IF(colonneA&lt;&gt;"",DATE(YEAR($D$9),MONTH($D$9)+(colonneA)*12/nombre_versements_an,DAY($D$9)),""),"")</f>
        <v/>
      </c>
      <c r="D77" s="264" t="str">
        <f>IF(Valeurs_saisies,IF(colonneA&lt;&gt;"",H76,""),"")</f>
        <v/>
      </c>
      <c r="E77" s="264" t="str">
        <f t="shared" si="2"/>
        <v/>
      </c>
      <c r="F77" s="264" t="str">
        <f>IF(Valeurs_saisies,IF(colonneA&lt;&gt;"",mensualite-G77,""),"")</f>
        <v/>
      </c>
      <c r="G77" s="264" t="str">
        <f>IF(Valeurs_saisies,IF(colonneA&lt;&gt;"",capital_restant_du*(taux_interet_annueld/nombre_versements_an),""),"")</f>
        <v/>
      </c>
      <c r="H77" s="264" t="str">
        <f>IF(Valeurs_saisies,IF(colonneA&lt;&gt;"",D77-F77,""),"")</f>
        <v/>
      </c>
      <c r="L77" s="259">
        <f t="shared" si="1"/>
        <v>5</v>
      </c>
    </row>
    <row r="78" spans="2:12" s="259" customFormat="1" ht="14.25" customHeight="1" x14ac:dyDescent="0.2">
      <c r="B78" s="262" t="str">
        <f>IF(Valeurs_saisies,IF(duree_du_pret&gt;L78,B77+1,""),"")</f>
        <v/>
      </c>
      <c r="C78" s="263" t="str">
        <f>IF(Valeurs_saisies,IF(colonneA&lt;&gt;"",DATE(YEAR($D$9),MONTH($D$9)+(colonneA)*12/nombre_versements_an,DAY($D$9)),""),"")</f>
        <v/>
      </c>
      <c r="D78" s="264" t="str">
        <f>IF(Valeurs_saisies,IF(colonneA&lt;&gt;"",H77,""),"")</f>
        <v/>
      </c>
      <c r="E78" s="264" t="str">
        <f t="shared" si="2"/>
        <v/>
      </c>
      <c r="F78" s="264" t="str">
        <f>IF(Valeurs_saisies,IF(colonneA&lt;&gt;"",mensualite-G78,""),"")</f>
        <v/>
      </c>
      <c r="G78" s="264" t="str">
        <f>IF(Valeurs_saisies,IF(colonneA&lt;&gt;"",capital_restant_du*(taux_interet_annueld/nombre_versements_an),""),"")</f>
        <v/>
      </c>
      <c r="H78" s="264" t="str">
        <f>IF(Valeurs_saisies,IF(colonneA&lt;&gt;"",D78-F78,""),"")</f>
        <v/>
      </c>
      <c r="L78" s="259">
        <f t="shared" si="1"/>
        <v>5</v>
      </c>
    </row>
    <row r="79" spans="2:12" s="259" customFormat="1" ht="14.25" customHeight="1" x14ac:dyDescent="0.2">
      <c r="B79" s="262" t="str">
        <f>IF(Valeurs_saisies,IF(duree_du_pret&gt;L79,B78+1,""),"")</f>
        <v/>
      </c>
      <c r="C79" s="263" t="str">
        <f>IF(Valeurs_saisies,IF(colonneA&lt;&gt;"",DATE(YEAR($D$9),MONTH($D$9)+(colonneA)*12/nombre_versements_an,DAY($D$9)),""),"")</f>
        <v/>
      </c>
      <c r="D79" s="264" t="str">
        <f>IF(Valeurs_saisies,IF(colonneA&lt;&gt;"",H78,""),"")</f>
        <v/>
      </c>
      <c r="E79" s="264" t="str">
        <f t="shared" si="2"/>
        <v/>
      </c>
      <c r="F79" s="264" t="str">
        <f>IF(Valeurs_saisies,IF(colonneA&lt;&gt;"",mensualite-G79,""),"")</f>
        <v/>
      </c>
      <c r="G79" s="264" t="str">
        <f>IF(Valeurs_saisies,IF(colonneA&lt;&gt;"",capital_restant_du*(taux_interet_annueld/nombre_versements_an),""),"")</f>
        <v/>
      </c>
      <c r="H79" s="264" t="str">
        <f>IF(Valeurs_saisies,IF(colonneA&lt;&gt;"",D79-F79,""),"")</f>
        <v/>
      </c>
      <c r="L79" s="259">
        <f t="shared" si="1"/>
        <v>5</v>
      </c>
    </row>
    <row r="80" spans="2:12" s="259" customFormat="1" ht="14.25" customHeight="1" x14ac:dyDescent="0.2">
      <c r="B80" s="262" t="str">
        <f>IF(Valeurs_saisies,IF(duree_du_pret&gt;L80,B79+1,""),"")</f>
        <v/>
      </c>
      <c r="C80" s="263" t="str">
        <f>IF(Valeurs_saisies,IF(colonneA&lt;&gt;"",DATE(YEAR($D$9),MONTH($D$9)+(colonneA)*12/nombre_versements_an,DAY($D$9)),""),"")</f>
        <v/>
      </c>
      <c r="D80" s="264" t="str">
        <f>IF(Valeurs_saisies,IF(colonneA&lt;&gt;"",H79,""),"")</f>
        <v/>
      </c>
      <c r="E80" s="264" t="str">
        <f t="shared" si="2"/>
        <v/>
      </c>
      <c r="F80" s="264" t="str">
        <f>IF(Valeurs_saisies,IF(colonneA&lt;&gt;"",mensualite-G80,""),"")</f>
        <v/>
      </c>
      <c r="G80" s="264" t="str">
        <f>IF(Valeurs_saisies,IF(colonneA&lt;&gt;"",capital_restant_du*(taux_interet_annueld/nombre_versements_an),""),"")</f>
        <v/>
      </c>
      <c r="H80" s="264" t="str">
        <f>IF(Valeurs_saisies,IF(colonneA&lt;&gt;"",D80-F80,""),"")</f>
        <v/>
      </c>
      <c r="L80" s="259">
        <f t="shared" si="1"/>
        <v>5</v>
      </c>
    </row>
    <row r="81" spans="2:12" s="259" customFormat="1" ht="14.25" customHeight="1" x14ac:dyDescent="0.2">
      <c r="B81" s="262" t="str">
        <f>IF(Valeurs_saisies,IF(duree_du_pret&gt;L81,B80+1,""),"")</f>
        <v/>
      </c>
      <c r="C81" s="263" t="str">
        <f>IF(Valeurs_saisies,IF(colonneA&lt;&gt;"",DATE(YEAR($D$9),MONTH($D$9)+(colonneA)*12/nombre_versements_an,DAY($D$9)),""),"")</f>
        <v/>
      </c>
      <c r="D81" s="264" t="str">
        <f>IF(Valeurs_saisies,IF(colonneA&lt;&gt;"",H80,""),"")</f>
        <v/>
      </c>
      <c r="E81" s="264" t="str">
        <f t="shared" si="2"/>
        <v/>
      </c>
      <c r="F81" s="264" t="str">
        <f>IF(Valeurs_saisies,IF(colonneA&lt;&gt;"",mensualite-G81,""),"")</f>
        <v/>
      </c>
      <c r="G81" s="264" t="str">
        <f>IF(Valeurs_saisies,IF(colonneA&lt;&gt;"",capital_restant_du*(taux_interet_annueld/nombre_versements_an),""),"")</f>
        <v/>
      </c>
      <c r="H81" s="264" t="str">
        <f>IF(Valeurs_saisies,IF(colonneA&lt;&gt;"",D81-F81,""),"")</f>
        <v/>
      </c>
      <c r="L81" s="259">
        <f t="shared" si="1"/>
        <v>5</v>
      </c>
    </row>
    <row r="82" spans="2:12" s="259" customFormat="1" ht="14.25" customHeight="1" x14ac:dyDescent="0.2">
      <c r="B82" s="262" t="str">
        <f>IF(Valeurs_saisies,IF(duree_du_pret&gt;L82,B81+1,""),"")</f>
        <v/>
      </c>
      <c r="C82" s="263" t="str">
        <f>IF(Valeurs_saisies,IF(colonneA&lt;&gt;"",DATE(YEAR($D$9),MONTH($D$9)+(colonneA)*12/nombre_versements_an,DAY($D$9)),""),"")</f>
        <v/>
      </c>
      <c r="D82" s="264" t="str">
        <f>IF(Valeurs_saisies,IF(colonneA&lt;&gt;"",H81,""),"")</f>
        <v/>
      </c>
      <c r="E82" s="264" t="str">
        <f t="shared" si="2"/>
        <v/>
      </c>
      <c r="F82" s="264" t="str">
        <f>IF(Valeurs_saisies,IF(colonneA&lt;&gt;"",mensualite-G82,""),"")</f>
        <v/>
      </c>
      <c r="G82" s="264" t="str">
        <f>IF(Valeurs_saisies,IF(colonneA&lt;&gt;"",capital_restant_du*(taux_interet_annueld/nombre_versements_an),""),"")</f>
        <v/>
      </c>
      <c r="H82" s="264" t="str">
        <f>IF(Valeurs_saisies,IF(colonneA&lt;&gt;"",D82-F82,""),"")</f>
        <v/>
      </c>
      <c r="L82" s="259">
        <f t="shared" si="1"/>
        <v>5</v>
      </c>
    </row>
    <row r="83" spans="2:12" s="259" customFormat="1" ht="14.25" customHeight="1" x14ac:dyDescent="0.2">
      <c r="B83" s="262" t="str">
        <f>IF(Valeurs_saisies,IF(duree_du_pret&gt;L83,B82+1,""),"")</f>
        <v/>
      </c>
      <c r="C83" s="263" t="str">
        <f>IF(Valeurs_saisies,IF(colonneA&lt;&gt;"",DATE(YEAR($D$9),MONTH($D$9)+(colonneA)*12/nombre_versements_an,DAY($D$9)),""),"")</f>
        <v/>
      </c>
      <c r="D83" s="264" t="str">
        <f>IF(Valeurs_saisies,IF(colonneA&lt;&gt;"",H82,""),"")</f>
        <v/>
      </c>
      <c r="E83" s="264" t="str">
        <f t="shared" si="2"/>
        <v/>
      </c>
      <c r="F83" s="264" t="str">
        <f>IF(Valeurs_saisies,IF(colonneA&lt;&gt;"",mensualite-G83,""),"")</f>
        <v/>
      </c>
      <c r="G83" s="264" t="str">
        <f>IF(Valeurs_saisies,IF(colonneA&lt;&gt;"",capital_restant_du*(taux_interet_annueld/nombre_versements_an),""),"")</f>
        <v/>
      </c>
      <c r="H83" s="264" t="str">
        <f>IF(Valeurs_saisies,IF(colonneA&lt;&gt;"",D83-F83,""),"")</f>
        <v/>
      </c>
      <c r="L83" s="259">
        <f t="shared" si="1"/>
        <v>5</v>
      </c>
    </row>
    <row r="84" spans="2:12" s="259" customFormat="1" ht="14.25" customHeight="1" x14ac:dyDescent="0.2">
      <c r="B84" s="262" t="str">
        <f>IF(Valeurs_saisies,IF(duree_du_pret&gt;L84,B83+1,""),"")</f>
        <v/>
      </c>
      <c r="C84" s="263" t="str">
        <f>IF(Valeurs_saisies,IF(colonneA&lt;&gt;"",DATE(YEAR($D$9),MONTH($D$9)+(colonneA)*12/nombre_versements_an,DAY($D$9)),""),"")</f>
        <v/>
      </c>
      <c r="D84" s="264" t="str">
        <f>IF(Valeurs_saisies,IF(colonneA&lt;&gt;"",H83,""),"")</f>
        <v/>
      </c>
      <c r="E84" s="264" t="str">
        <f t="shared" si="2"/>
        <v/>
      </c>
      <c r="F84" s="264" t="str">
        <f>IF(Valeurs_saisies,IF(colonneA&lt;&gt;"",mensualite-G84,""),"")</f>
        <v/>
      </c>
      <c r="G84" s="264" t="str">
        <f>IF(Valeurs_saisies,IF(colonneA&lt;&gt;"",capital_restant_du*(taux_interet_annueld/nombre_versements_an),""),"")</f>
        <v/>
      </c>
      <c r="H84" s="264" t="str">
        <f>IF(Valeurs_saisies,IF(colonneA&lt;&gt;"",D84-F84,""),"")</f>
        <v/>
      </c>
      <c r="L84" s="259">
        <f t="shared" si="1"/>
        <v>6</v>
      </c>
    </row>
    <row r="85" spans="2:12" s="259" customFormat="1" ht="14.25" customHeight="1" x14ac:dyDescent="0.2">
      <c r="B85" s="262" t="str">
        <f>IF(Valeurs_saisies,IF(duree_du_pret&gt;L85,B84+1,""),"")</f>
        <v/>
      </c>
      <c r="C85" s="263" t="str">
        <f>IF(Valeurs_saisies,IF(colonneA&lt;&gt;"",DATE(YEAR($D$9),MONTH($D$9)+(colonneA)*12/nombre_versements_an,DAY($D$9)),""),"")</f>
        <v/>
      </c>
      <c r="D85" s="264" t="str">
        <f>IF(Valeurs_saisies,IF(colonneA&lt;&gt;"",H84,""),"")</f>
        <v/>
      </c>
      <c r="E85" s="264" t="str">
        <f t="shared" si="2"/>
        <v/>
      </c>
      <c r="F85" s="264" t="str">
        <f>IF(Valeurs_saisies,IF(colonneA&lt;&gt;"",mensualite-G85,""),"")</f>
        <v/>
      </c>
      <c r="G85" s="264" t="str">
        <f>IF(Valeurs_saisies,IF(colonneA&lt;&gt;"",capital_restant_du*(taux_interet_annueld/nombre_versements_an),""),"")</f>
        <v/>
      </c>
      <c r="H85" s="264" t="str">
        <f>IF(Valeurs_saisies,IF(colonneA&lt;&gt;"",D85-F85,""),"")</f>
        <v/>
      </c>
      <c r="L85" s="259">
        <f t="shared" si="1"/>
        <v>6</v>
      </c>
    </row>
    <row r="86" spans="2:12" s="259" customFormat="1" ht="14.25" customHeight="1" x14ac:dyDescent="0.2">
      <c r="B86" s="262" t="str">
        <f>IF(Valeurs_saisies,IF(duree_du_pret&gt;L86,B85+1,""),"")</f>
        <v/>
      </c>
      <c r="C86" s="263" t="str">
        <f>IF(Valeurs_saisies,IF(colonneA&lt;&gt;"",DATE(YEAR($D$9),MONTH($D$9)+(colonneA)*12/nombre_versements_an,DAY($D$9)),""),"")</f>
        <v/>
      </c>
      <c r="D86" s="264" t="str">
        <f>IF(Valeurs_saisies,IF(colonneA&lt;&gt;"",H85,""),"")</f>
        <v/>
      </c>
      <c r="E86" s="264" t="str">
        <f t="shared" si="2"/>
        <v/>
      </c>
      <c r="F86" s="264" t="str">
        <f>IF(Valeurs_saisies,IF(colonneA&lt;&gt;"",mensualite-G86,""),"")</f>
        <v/>
      </c>
      <c r="G86" s="264" t="str">
        <f>IF(Valeurs_saisies,IF(colonneA&lt;&gt;"",capital_restant_du*(taux_interet_annueld/nombre_versements_an),""),"")</f>
        <v/>
      </c>
      <c r="H86" s="264" t="str">
        <f>IF(Valeurs_saisies,IF(colonneA&lt;&gt;"",D86-F86,""),"")</f>
        <v/>
      </c>
      <c r="L86" s="259">
        <f t="shared" si="1"/>
        <v>6</v>
      </c>
    </row>
    <row r="87" spans="2:12" s="259" customFormat="1" ht="14.25" customHeight="1" x14ac:dyDescent="0.2">
      <c r="B87" s="262" t="str">
        <f>IF(Valeurs_saisies,IF(duree_du_pret&gt;L87,B86+1,""),"")</f>
        <v/>
      </c>
      <c r="C87" s="263" t="str">
        <f>IF(Valeurs_saisies,IF(colonneA&lt;&gt;"",DATE(YEAR($D$9),MONTH($D$9)+(colonneA)*12/nombre_versements_an,DAY($D$9)),""),"")</f>
        <v/>
      </c>
      <c r="D87" s="264" t="str">
        <f>IF(Valeurs_saisies,IF(colonneA&lt;&gt;"",H86,""),"")</f>
        <v/>
      </c>
      <c r="E87" s="264" t="str">
        <f t="shared" si="2"/>
        <v/>
      </c>
      <c r="F87" s="264" t="str">
        <f>IF(Valeurs_saisies,IF(colonneA&lt;&gt;"",mensualite-G87,""),"")</f>
        <v/>
      </c>
      <c r="G87" s="264" t="str">
        <f>IF(Valeurs_saisies,IF(colonneA&lt;&gt;"",capital_restant_du*(taux_interet_annueld/nombre_versements_an),""),"")</f>
        <v/>
      </c>
      <c r="H87" s="264" t="str">
        <f>IF(Valeurs_saisies,IF(colonneA&lt;&gt;"",D87-F87,""),"")</f>
        <v/>
      </c>
      <c r="L87" s="259">
        <f t="shared" si="1"/>
        <v>6</v>
      </c>
    </row>
    <row r="88" spans="2:12" s="259" customFormat="1" ht="14.25" customHeight="1" x14ac:dyDescent="0.2">
      <c r="B88" s="262" t="str">
        <f>IF(Valeurs_saisies,IF(duree_du_pret&gt;L88,B87+1,""),"")</f>
        <v/>
      </c>
      <c r="C88" s="263" t="str">
        <f>IF(Valeurs_saisies,IF(colonneA&lt;&gt;"",DATE(YEAR($D$9),MONTH($D$9)+(colonneA)*12/nombre_versements_an,DAY($D$9)),""),"")</f>
        <v/>
      </c>
      <c r="D88" s="264" t="str">
        <f>IF(Valeurs_saisies,IF(colonneA&lt;&gt;"",H87,""),"")</f>
        <v/>
      </c>
      <c r="E88" s="264" t="str">
        <f t="shared" si="2"/>
        <v/>
      </c>
      <c r="F88" s="264" t="str">
        <f>IF(Valeurs_saisies,IF(colonneA&lt;&gt;"",mensualite-G88,""),"")</f>
        <v/>
      </c>
      <c r="G88" s="264" t="str">
        <f>IF(Valeurs_saisies,IF(colonneA&lt;&gt;"",capital_restant_du*(taux_interet_annueld/nombre_versements_an),""),"")</f>
        <v/>
      </c>
      <c r="H88" s="264" t="str">
        <f>IF(Valeurs_saisies,IF(colonneA&lt;&gt;"",D88-F88,""),"")</f>
        <v/>
      </c>
      <c r="L88" s="259">
        <f t="shared" si="1"/>
        <v>6</v>
      </c>
    </row>
    <row r="89" spans="2:12" s="259" customFormat="1" ht="14.25" customHeight="1" x14ac:dyDescent="0.2">
      <c r="B89" s="262" t="str">
        <f>IF(Valeurs_saisies,IF(duree_du_pret&gt;L89,B88+1,""),"")</f>
        <v/>
      </c>
      <c r="C89" s="263" t="str">
        <f>IF(Valeurs_saisies,IF(colonneA&lt;&gt;"",DATE(YEAR($D$9),MONTH($D$9)+(colonneA)*12/nombre_versements_an,DAY($D$9)),""),"")</f>
        <v/>
      </c>
      <c r="D89" s="264" t="str">
        <f>IF(Valeurs_saisies,IF(colonneA&lt;&gt;"",H88,""),"")</f>
        <v/>
      </c>
      <c r="E89" s="264" t="str">
        <f t="shared" si="2"/>
        <v/>
      </c>
      <c r="F89" s="264" t="str">
        <f>IF(Valeurs_saisies,IF(colonneA&lt;&gt;"",mensualite-G89,""),"")</f>
        <v/>
      </c>
      <c r="G89" s="264" t="str">
        <f>IF(Valeurs_saisies,IF(colonneA&lt;&gt;"",capital_restant_du*(taux_interet_annueld/nombre_versements_an),""),"")</f>
        <v/>
      </c>
      <c r="H89" s="264" t="str">
        <f>IF(Valeurs_saisies,IF(colonneA&lt;&gt;"",D89-F89,""),"")</f>
        <v/>
      </c>
      <c r="L89" s="259">
        <f t="shared" ref="L89:L152" si="3">L77+1</f>
        <v>6</v>
      </c>
    </row>
    <row r="90" spans="2:12" s="259" customFormat="1" ht="14.25" customHeight="1" x14ac:dyDescent="0.2">
      <c r="B90" s="262" t="str">
        <f>IF(Valeurs_saisies,IF(duree_du_pret&gt;L90,B89+1,""),"")</f>
        <v/>
      </c>
      <c r="C90" s="263" t="str">
        <f>IF(Valeurs_saisies,IF(colonneA&lt;&gt;"",DATE(YEAR($D$9),MONTH($D$9)+(colonneA)*12/nombre_versements_an,DAY($D$9)),""),"")</f>
        <v/>
      </c>
      <c r="D90" s="264" t="str">
        <f>IF(Valeurs_saisies,IF(colonneA&lt;&gt;"",H89,""),"")</f>
        <v/>
      </c>
      <c r="E90" s="264" t="str">
        <f t="shared" si="2"/>
        <v/>
      </c>
      <c r="F90" s="264" t="str">
        <f>IF(Valeurs_saisies,IF(colonneA&lt;&gt;"",mensualite-G90,""),"")</f>
        <v/>
      </c>
      <c r="G90" s="264" t="str">
        <f>IF(Valeurs_saisies,IF(colonneA&lt;&gt;"",capital_restant_du*(taux_interet_annueld/nombre_versements_an),""),"")</f>
        <v/>
      </c>
      <c r="H90" s="264" t="str">
        <f>IF(Valeurs_saisies,IF(colonneA&lt;&gt;"",D90-F90,""),"")</f>
        <v/>
      </c>
      <c r="L90" s="259">
        <f t="shared" si="3"/>
        <v>6</v>
      </c>
    </row>
    <row r="91" spans="2:12" s="259" customFormat="1" ht="14.25" customHeight="1" x14ac:dyDescent="0.2">
      <c r="B91" s="262" t="str">
        <f>IF(Valeurs_saisies,IF(duree_du_pret&gt;L91,B90+1,""),"")</f>
        <v/>
      </c>
      <c r="C91" s="263" t="str">
        <f>IF(Valeurs_saisies,IF(colonneA&lt;&gt;"",DATE(YEAR($D$9),MONTH($D$9)+(colonneA)*12/nombre_versements_an,DAY($D$9)),""),"")</f>
        <v/>
      </c>
      <c r="D91" s="264" t="str">
        <f>IF(Valeurs_saisies,IF(colonneA&lt;&gt;"",H90,""),"")</f>
        <v/>
      </c>
      <c r="E91" s="264" t="str">
        <f t="shared" si="2"/>
        <v/>
      </c>
      <c r="F91" s="264" t="str">
        <f>IF(Valeurs_saisies,IF(colonneA&lt;&gt;"",mensualite-G91,""),"")</f>
        <v/>
      </c>
      <c r="G91" s="264" t="str">
        <f>IF(Valeurs_saisies,IF(colonneA&lt;&gt;"",capital_restant_du*(taux_interet_annueld/nombre_versements_an),""),"")</f>
        <v/>
      </c>
      <c r="H91" s="264" t="str">
        <f>IF(Valeurs_saisies,IF(colonneA&lt;&gt;"",D91-F91,""),"")</f>
        <v/>
      </c>
      <c r="L91" s="259">
        <f t="shared" si="3"/>
        <v>6</v>
      </c>
    </row>
    <row r="92" spans="2:12" s="259" customFormat="1" ht="14.25" customHeight="1" x14ac:dyDescent="0.2">
      <c r="B92" s="262" t="str">
        <f>IF(Valeurs_saisies,IF(duree_du_pret&gt;L92,B91+1,""),"")</f>
        <v/>
      </c>
      <c r="C92" s="263" t="str">
        <f>IF(Valeurs_saisies,IF(colonneA&lt;&gt;"",DATE(YEAR($D$9),MONTH($D$9)+(colonneA)*12/nombre_versements_an,DAY($D$9)),""),"")</f>
        <v/>
      </c>
      <c r="D92" s="264" t="str">
        <f>IF(Valeurs_saisies,IF(colonneA&lt;&gt;"",H91,""),"")</f>
        <v/>
      </c>
      <c r="E92" s="264" t="str">
        <f t="shared" si="2"/>
        <v/>
      </c>
      <c r="F92" s="264" t="str">
        <f>IF(Valeurs_saisies,IF(colonneA&lt;&gt;"",mensualite-G92,""),"")</f>
        <v/>
      </c>
      <c r="G92" s="264" t="str">
        <f>IF(Valeurs_saisies,IF(colonneA&lt;&gt;"",capital_restant_du*(taux_interet_annueld/nombre_versements_an),""),"")</f>
        <v/>
      </c>
      <c r="H92" s="264" t="str">
        <f>IF(Valeurs_saisies,IF(colonneA&lt;&gt;"",D92-F92,""),"")</f>
        <v/>
      </c>
      <c r="L92" s="259">
        <f t="shared" si="3"/>
        <v>6</v>
      </c>
    </row>
    <row r="93" spans="2:12" s="259" customFormat="1" ht="14.25" customHeight="1" x14ac:dyDescent="0.2">
      <c r="B93" s="262" t="str">
        <f>IF(Valeurs_saisies,IF(duree_du_pret&gt;L93,B92+1,""),"")</f>
        <v/>
      </c>
      <c r="C93" s="263" t="str">
        <f>IF(Valeurs_saisies,IF(colonneA&lt;&gt;"",DATE(YEAR($D$9),MONTH($D$9)+(colonneA)*12/nombre_versements_an,DAY($D$9)),""),"")</f>
        <v/>
      </c>
      <c r="D93" s="264" t="str">
        <f>IF(Valeurs_saisies,IF(colonneA&lt;&gt;"",H92,""),"")</f>
        <v/>
      </c>
      <c r="E93" s="264" t="str">
        <f t="shared" si="2"/>
        <v/>
      </c>
      <c r="F93" s="264" t="str">
        <f>IF(Valeurs_saisies,IF(colonneA&lt;&gt;"",mensualite-G93,""),"")</f>
        <v/>
      </c>
      <c r="G93" s="264" t="str">
        <f>IF(Valeurs_saisies,IF(colonneA&lt;&gt;"",capital_restant_du*(taux_interet_annueld/nombre_versements_an),""),"")</f>
        <v/>
      </c>
      <c r="H93" s="264" t="str">
        <f>IF(Valeurs_saisies,IF(colonneA&lt;&gt;"",D93-F93,""),"")</f>
        <v/>
      </c>
      <c r="L93" s="259">
        <f t="shared" si="3"/>
        <v>6</v>
      </c>
    </row>
    <row r="94" spans="2:12" s="259" customFormat="1" ht="14.25" customHeight="1" x14ac:dyDescent="0.2">
      <c r="B94" s="262" t="str">
        <f>IF(Valeurs_saisies,IF(duree_du_pret&gt;L94,B93+1,""),"")</f>
        <v/>
      </c>
      <c r="C94" s="263" t="str">
        <f>IF(Valeurs_saisies,IF(colonneA&lt;&gt;"",DATE(YEAR($D$9),MONTH($D$9)+(colonneA)*12/nombre_versements_an,DAY($D$9)),""),"")</f>
        <v/>
      </c>
      <c r="D94" s="264" t="str">
        <f>IF(Valeurs_saisies,IF(colonneA&lt;&gt;"",H93,""),"")</f>
        <v/>
      </c>
      <c r="E94" s="264" t="str">
        <f t="shared" si="2"/>
        <v/>
      </c>
      <c r="F94" s="264" t="str">
        <f>IF(Valeurs_saisies,IF(colonneA&lt;&gt;"",mensualite-G94,""),"")</f>
        <v/>
      </c>
      <c r="G94" s="264" t="str">
        <f>IF(Valeurs_saisies,IF(colonneA&lt;&gt;"",capital_restant_du*(taux_interet_annueld/nombre_versements_an),""),"")</f>
        <v/>
      </c>
      <c r="H94" s="264" t="str">
        <f>IF(Valeurs_saisies,IF(colonneA&lt;&gt;"",D94-F94,""),"")</f>
        <v/>
      </c>
      <c r="L94" s="259">
        <f t="shared" si="3"/>
        <v>6</v>
      </c>
    </row>
    <row r="95" spans="2:12" s="259" customFormat="1" ht="14.25" customHeight="1" x14ac:dyDescent="0.2">
      <c r="B95" s="262" t="str">
        <f>IF(Valeurs_saisies,IF(duree_du_pret&gt;L95,B94+1,""),"")</f>
        <v/>
      </c>
      <c r="C95" s="263" t="str">
        <f>IF(Valeurs_saisies,IF(colonneA&lt;&gt;"",DATE(YEAR($D$9),MONTH($D$9)+(colonneA)*12/nombre_versements_an,DAY($D$9)),""),"")</f>
        <v/>
      </c>
      <c r="D95" s="264" t="str">
        <f>IF(Valeurs_saisies,IF(colonneA&lt;&gt;"",H94,""),"")</f>
        <v/>
      </c>
      <c r="E95" s="264" t="str">
        <f t="shared" si="2"/>
        <v/>
      </c>
      <c r="F95" s="264" t="str">
        <f>IF(Valeurs_saisies,IF(colonneA&lt;&gt;"",mensualite-G95,""),"")</f>
        <v/>
      </c>
      <c r="G95" s="264" t="str">
        <f>IF(Valeurs_saisies,IF(colonneA&lt;&gt;"",capital_restant_du*(taux_interet_annueld/nombre_versements_an),""),"")</f>
        <v/>
      </c>
      <c r="H95" s="264" t="str">
        <f>IF(Valeurs_saisies,IF(colonneA&lt;&gt;"",D95-F95,""),"")</f>
        <v/>
      </c>
      <c r="L95" s="259">
        <f t="shared" si="3"/>
        <v>6</v>
      </c>
    </row>
    <row r="96" spans="2:12" s="259" customFormat="1" ht="14.25" customHeight="1" x14ac:dyDescent="0.2">
      <c r="B96" s="262" t="str">
        <f>IF(Valeurs_saisies,IF(duree_du_pret&gt;L96,B95+1,""),"")</f>
        <v/>
      </c>
      <c r="C96" s="263" t="str">
        <f>IF(Valeurs_saisies,IF(colonneA&lt;&gt;"",DATE(YEAR($D$9),MONTH($D$9)+(colonneA)*12/nombre_versements_an,DAY($D$9)),""),"")</f>
        <v/>
      </c>
      <c r="D96" s="264" t="str">
        <f>IF(Valeurs_saisies,IF(colonneA&lt;&gt;"",H95,""),"")</f>
        <v/>
      </c>
      <c r="E96" s="264" t="str">
        <f t="shared" si="2"/>
        <v/>
      </c>
      <c r="F96" s="264" t="str">
        <f>IF(Valeurs_saisies,IF(colonneA&lt;&gt;"",mensualite-G96,""),"")</f>
        <v/>
      </c>
      <c r="G96" s="264" t="str">
        <f>IF(Valeurs_saisies,IF(colonneA&lt;&gt;"",capital_restant_du*(taux_interet_annueld/nombre_versements_an),""),"")</f>
        <v/>
      </c>
      <c r="H96" s="264" t="str">
        <f>IF(Valeurs_saisies,IF(colonneA&lt;&gt;"",D96-F96,""),"")</f>
        <v/>
      </c>
      <c r="L96" s="259">
        <f t="shared" si="3"/>
        <v>7</v>
      </c>
    </row>
    <row r="97" spans="2:12" s="259" customFormat="1" ht="14.25" customHeight="1" x14ac:dyDescent="0.2">
      <c r="B97" s="262" t="str">
        <f>IF(Valeurs_saisies,IF(duree_du_pret&gt;L97,B96+1,""),"")</f>
        <v/>
      </c>
      <c r="C97" s="263" t="str">
        <f>IF(Valeurs_saisies,IF(colonneA&lt;&gt;"",DATE(YEAR($D$9),MONTH($D$9)+(colonneA)*12/nombre_versements_an,DAY($D$9)),""),"")</f>
        <v/>
      </c>
      <c r="D97" s="264" t="str">
        <f>IF(Valeurs_saisies,IF(colonneA&lt;&gt;"",H96,""),"")</f>
        <v/>
      </c>
      <c r="E97" s="264" t="str">
        <f t="shared" si="2"/>
        <v/>
      </c>
      <c r="F97" s="264" t="str">
        <f>IF(Valeurs_saisies,IF(colonneA&lt;&gt;"",mensualite-G97,""),"")</f>
        <v/>
      </c>
      <c r="G97" s="264" t="str">
        <f>IF(Valeurs_saisies,IF(colonneA&lt;&gt;"",capital_restant_du*(taux_interet_annueld/nombre_versements_an),""),"")</f>
        <v/>
      </c>
      <c r="H97" s="264" t="str">
        <f>IF(Valeurs_saisies,IF(colonneA&lt;&gt;"",D97-F97,""),"")</f>
        <v/>
      </c>
      <c r="L97" s="259">
        <f t="shared" si="3"/>
        <v>7</v>
      </c>
    </row>
    <row r="98" spans="2:12" s="259" customFormat="1" ht="14.25" customHeight="1" x14ac:dyDescent="0.2">
      <c r="B98" s="262" t="str">
        <f>IF(Valeurs_saisies,IF(duree_du_pret&gt;L98,B97+1,""),"")</f>
        <v/>
      </c>
      <c r="C98" s="263" t="str">
        <f>IF(Valeurs_saisies,IF(colonneA&lt;&gt;"",DATE(YEAR($D$9),MONTH($D$9)+(colonneA)*12/nombre_versements_an,DAY($D$9)),""),"")</f>
        <v/>
      </c>
      <c r="D98" s="264" t="str">
        <f>IF(Valeurs_saisies,IF(colonneA&lt;&gt;"",H97,""),"")</f>
        <v/>
      </c>
      <c r="E98" s="264" t="str">
        <f t="shared" si="2"/>
        <v/>
      </c>
      <c r="F98" s="264" t="str">
        <f>IF(Valeurs_saisies,IF(colonneA&lt;&gt;"",mensualite-G98,""),"")</f>
        <v/>
      </c>
      <c r="G98" s="264" t="str">
        <f>IF(Valeurs_saisies,IF(colonneA&lt;&gt;"",capital_restant_du*(taux_interet_annueld/nombre_versements_an),""),"")</f>
        <v/>
      </c>
      <c r="H98" s="264" t="str">
        <f>IF(Valeurs_saisies,IF(colonneA&lt;&gt;"",D98-F98,""),"")</f>
        <v/>
      </c>
      <c r="L98" s="259">
        <f t="shared" si="3"/>
        <v>7</v>
      </c>
    </row>
    <row r="99" spans="2:12" s="259" customFormat="1" ht="14.25" customHeight="1" x14ac:dyDescent="0.2">
      <c r="B99" s="262" t="str">
        <f>IF(Valeurs_saisies,IF(duree_du_pret&gt;L99,B98+1,""),"")</f>
        <v/>
      </c>
      <c r="C99" s="263" t="str">
        <f>IF(Valeurs_saisies,IF(colonneA&lt;&gt;"",DATE(YEAR($D$9),MONTH($D$9)+(colonneA)*12/nombre_versements_an,DAY($D$9)),""),"")</f>
        <v/>
      </c>
      <c r="D99" s="264" t="str">
        <f>IF(Valeurs_saisies,IF(colonneA&lt;&gt;"",H98,""),"")</f>
        <v/>
      </c>
      <c r="E99" s="264" t="str">
        <f t="shared" si="2"/>
        <v/>
      </c>
      <c r="F99" s="264" t="str">
        <f>IF(Valeurs_saisies,IF(colonneA&lt;&gt;"",mensualite-G99,""),"")</f>
        <v/>
      </c>
      <c r="G99" s="264" t="str">
        <f>IF(Valeurs_saisies,IF(colonneA&lt;&gt;"",capital_restant_du*(taux_interet_annueld/nombre_versements_an),""),"")</f>
        <v/>
      </c>
      <c r="H99" s="264" t="str">
        <f>IF(Valeurs_saisies,IF(colonneA&lt;&gt;"",D99-F99,""),"")</f>
        <v/>
      </c>
      <c r="L99" s="259">
        <f t="shared" si="3"/>
        <v>7</v>
      </c>
    </row>
    <row r="100" spans="2:12" s="259" customFormat="1" ht="14.25" customHeight="1" x14ac:dyDescent="0.2">
      <c r="B100" s="262" t="str">
        <f>IF(Valeurs_saisies,IF(duree_du_pret&gt;L100,B99+1,""),"")</f>
        <v/>
      </c>
      <c r="C100" s="263" t="str">
        <f>IF(Valeurs_saisies,IF(colonneA&lt;&gt;"",DATE(YEAR($D$9),MONTH($D$9)+(colonneA)*12/nombre_versements_an,DAY($D$9)),""),"")</f>
        <v/>
      </c>
      <c r="D100" s="264" t="str">
        <f>IF(Valeurs_saisies,IF(colonneA&lt;&gt;"",H99,""),"")</f>
        <v/>
      </c>
      <c r="E100" s="264" t="str">
        <f t="shared" si="2"/>
        <v/>
      </c>
      <c r="F100" s="264" t="str">
        <f>IF(Valeurs_saisies,IF(colonneA&lt;&gt;"",mensualite-G100,""),"")</f>
        <v/>
      </c>
      <c r="G100" s="264" t="str">
        <f>IF(Valeurs_saisies,IF(colonneA&lt;&gt;"",capital_restant_du*(taux_interet_annueld/nombre_versements_an),""),"")</f>
        <v/>
      </c>
      <c r="H100" s="264" t="str">
        <f>IF(Valeurs_saisies,IF(colonneA&lt;&gt;"",D100-F100,""),"")</f>
        <v/>
      </c>
      <c r="L100" s="259">
        <f t="shared" si="3"/>
        <v>7</v>
      </c>
    </row>
    <row r="101" spans="2:12" s="259" customFormat="1" ht="14.25" customHeight="1" x14ac:dyDescent="0.2">
      <c r="B101" s="262" t="str">
        <f>IF(Valeurs_saisies,IF(duree_du_pret&gt;L101,B100+1,""),"")</f>
        <v/>
      </c>
      <c r="C101" s="263" t="str">
        <f>IF(Valeurs_saisies,IF(colonneA&lt;&gt;"",DATE(YEAR($D$9),MONTH($D$9)+(colonneA)*12/nombre_versements_an,DAY($D$9)),""),"")</f>
        <v/>
      </c>
      <c r="D101" s="264" t="str">
        <f>IF(Valeurs_saisies,IF(colonneA&lt;&gt;"",H100,""),"")</f>
        <v/>
      </c>
      <c r="E101" s="264" t="str">
        <f t="shared" si="2"/>
        <v/>
      </c>
      <c r="F101" s="264" t="str">
        <f>IF(Valeurs_saisies,IF(colonneA&lt;&gt;"",mensualite-G101,""),"")</f>
        <v/>
      </c>
      <c r="G101" s="264" t="str">
        <f>IF(Valeurs_saisies,IF(colonneA&lt;&gt;"",capital_restant_du*(taux_interet_annueld/nombre_versements_an),""),"")</f>
        <v/>
      </c>
      <c r="H101" s="264" t="str">
        <f>IF(Valeurs_saisies,IF(colonneA&lt;&gt;"",D101-F101,""),"")</f>
        <v/>
      </c>
      <c r="L101" s="259">
        <f t="shared" si="3"/>
        <v>7</v>
      </c>
    </row>
    <row r="102" spans="2:12" s="259" customFormat="1" ht="14.25" customHeight="1" x14ac:dyDescent="0.2">
      <c r="B102" s="262" t="str">
        <f>IF(Valeurs_saisies,IF(duree_du_pret&gt;L102,B101+1,""),"")</f>
        <v/>
      </c>
      <c r="C102" s="263" t="str">
        <f>IF(Valeurs_saisies,IF(colonneA&lt;&gt;"",DATE(YEAR($D$9),MONTH($D$9)+(colonneA)*12/nombre_versements_an,DAY($D$9)),""),"")</f>
        <v/>
      </c>
      <c r="D102" s="264" t="str">
        <f>IF(Valeurs_saisies,IF(colonneA&lt;&gt;"",H101,""),"")</f>
        <v/>
      </c>
      <c r="E102" s="264" t="str">
        <f t="shared" si="2"/>
        <v/>
      </c>
      <c r="F102" s="264" t="str">
        <f>IF(Valeurs_saisies,IF(colonneA&lt;&gt;"",mensualite-G102,""),"")</f>
        <v/>
      </c>
      <c r="G102" s="264" t="str">
        <f>IF(Valeurs_saisies,IF(colonneA&lt;&gt;"",capital_restant_du*(taux_interet_annueld/nombre_versements_an),""),"")</f>
        <v/>
      </c>
      <c r="H102" s="264" t="str">
        <f>IF(Valeurs_saisies,IF(colonneA&lt;&gt;"",D102-F102,""),"")</f>
        <v/>
      </c>
      <c r="L102" s="259">
        <f t="shared" si="3"/>
        <v>7</v>
      </c>
    </row>
    <row r="103" spans="2:12" s="259" customFormat="1" ht="14.25" customHeight="1" x14ac:dyDescent="0.2">
      <c r="B103" s="262" t="str">
        <f>IF(Valeurs_saisies,IF(duree_du_pret&gt;L103,B102+1,""),"")</f>
        <v/>
      </c>
      <c r="C103" s="263" t="str">
        <f>IF(Valeurs_saisies,IF(colonneA&lt;&gt;"",DATE(YEAR($D$9),MONTH($D$9)+(colonneA)*12/nombre_versements_an,DAY($D$9)),""),"")</f>
        <v/>
      </c>
      <c r="D103" s="264" t="str">
        <f>IF(Valeurs_saisies,IF(colonneA&lt;&gt;"",H102,""),"")</f>
        <v/>
      </c>
      <c r="E103" s="264" t="str">
        <f t="shared" si="2"/>
        <v/>
      </c>
      <c r="F103" s="264" t="str">
        <f>IF(Valeurs_saisies,IF(colonneA&lt;&gt;"",mensualite-G103,""),"")</f>
        <v/>
      </c>
      <c r="G103" s="264" t="str">
        <f>IF(Valeurs_saisies,IF(colonneA&lt;&gt;"",capital_restant_du*(taux_interet_annueld/nombre_versements_an),""),"")</f>
        <v/>
      </c>
      <c r="H103" s="264" t="str">
        <f>IF(Valeurs_saisies,IF(colonneA&lt;&gt;"",D103-F103,""),"")</f>
        <v/>
      </c>
      <c r="L103" s="259">
        <f t="shared" si="3"/>
        <v>7</v>
      </c>
    </row>
    <row r="104" spans="2:12" s="259" customFormat="1" ht="14.25" customHeight="1" x14ac:dyDescent="0.2">
      <c r="B104" s="262" t="str">
        <f>IF(Valeurs_saisies,IF(duree_du_pret&gt;L104,B103+1,""),"")</f>
        <v/>
      </c>
      <c r="C104" s="263" t="str">
        <f>IF(Valeurs_saisies,IF(colonneA&lt;&gt;"",DATE(YEAR($D$9),MONTH($D$9)+(colonneA)*12/nombre_versements_an,DAY($D$9)),""),"")</f>
        <v/>
      </c>
      <c r="D104" s="264" t="str">
        <f>IF(Valeurs_saisies,IF(colonneA&lt;&gt;"",H103,""),"")</f>
        <v/>
      </c>
      <c r="E104" s="264" t="str">
        <f t="shared" si="2"/>
        <v/>
      </c>
      <c r="F104" s="264" t="str">
        <f>IF(Valeurs_saisies,IF(colonneA&lt;&gt;"",mensualite-G104,""),"")</f>
        <v/>
      </c>
      <c r="G104" s="264" t="str">
        <f>IF(Valeurs_saisies,IF(colonneA&lt;&gt;"",capital_restant_du*(taux_interet_annueld/nombre_versements_an),""),"")</f>
        <v/>
      </c>
      <c r="H104" s="264" t="str">
        <f>IF(Valeurs_saisies,IF(colonneA&lt;&gt;"",D104-F104,""),"")</f>
        <v/>
      </c>
      <c r="L104" s="259">
        <f t="shared" si="3"/>
        <v>7</v>
      </c>
    </row>
    <row r="105" spans="2:12" s="259" customFormat="1" ht="14.25" customHeight="1" x14ac:dyDescent="0.2">
      <c r="B105" s="262" t="str">
        <f>IF(Valeurs_saisies,IF(duree_du_pret&gt;L105,B104+1,""),"")</f>
        <v/>
      </c>
      <c r="C105" s="263" t="str">
        <f>IF(Valeurs_saisies,IF(colonneA&lt;&gt;"",DATE(YEAR($D$9),MONTH($D$9)+(colonneA)*12/nombre_versements_an,DAY($D$9)),""),"")</f>
        <v/>
      </c>
      <c r="D105" s="264" t="str">
        <f>IF(Valeurs_saisies,IF(colonneA&lt;&gt;"",H104,""),"")</f>
        <v/>
      </c>
      <c r="E105" s="264" t="str">
        <f t="shared" si="2"/>
        <v/>
      </c>
      <c r="F105" s="264" t="str">
        <f>IF(Valeurs_saisies,IF(colonneA&lt;&gt;"",mensualite-G105,""),"")</f>
        <v/>
      </c>
      <c r="G105" s="264" t="str">
        <f>IF(Valeurs_saisies,IF(colonneA&lt;&gt;"",capital_restant_du*(taux_interet_annueld/nombre_versements_an),""),"")</f>
        <v/>
      </c>
      <c r="H105" s="264" t="str">
        <f>IF(Valeurs_saisies,IF(colonneA&lt;&gt;"",D105-F105,""),"")</f>
        <v/>
      </c>
      <c r="L105" s="259">
        <f t="shared" si="3"/>
        <v>7</v>
      </c>
    </row>
    <row r="106" spans="2:12" s="259" customFormat="1" ht="14.25" customHeight="1" x14ac:dyDescent="0.2">
      <c r="B106" s="262" t="str">
        <f>IF(Valeurs_saisies,IF(duree_du_pret&gt;L106,B105+1,""),"")</f>
        <v/>
      </c>
      <c r="C106" s="263" t="str">
        <f>IF(Valeurs_saisies,IF(colonneA&lt;&gt;"",DATE(YEAR($D$9),MONTH($D$9)+(colonneA)*12/nombre_versements_an,DAY($D$9)),""),"")</f>
        <v/>
      </c>
      <c r="D106" s="264" t="str">
        <f>IF(Valeurs_saisies,IF(colonneA&lt;&gt;"",H105,""),"")</f>
        <v/>
      </c>
      <c r="E106" s="264" t="str">
        <f t="shared" si="2"/>
        <v/>
      </c>
      <c r="F106" s="264" t="str">
        <f>IF(Valeurs_saisies,IF(colonneA&lt;&gt;"",mensualite-G106,""),"")</f>
        <v/>
      </c>
      <c r="G106" s="264" t="str">
        <f>IF(Valeurs_saisies,IF(colonneA&lt;&gt;"",capital_restant_du*(taux_interet_annueld/nombre_versements_an),""),"")</f>
        <v/>
      </c>
      <c r="H106" s="264" t="str">
        <f>IF(Valeurs_saisies,IF(colonneA&lt;&gt;"",D106-F106,""),"")</f>
        <v/>
      </c>
      <c r="L106" s="259">
        <f t="shared" si="3"/>
        <v>7</v>
      </c>
    </row>
    <row r="107" spans="2:12" s="259" customFormat="1" ht="14.25" customHeight="1" x14ac:dyDescent="0.2">
      <c r="B107" s="262" t="str">
        <f>IF(Valeurs_saisies,IF(duree_du_pret&gt;L107,B106+1,""),"")</f>
        <v/>
      </c>
      <c r="C107" s="263" t="str">
        <f>IF(Valeurs_saisies,IF(colonneA&lt;&gt;"",DATE(YEAR($D$9),MONTH($D$9)+(colonneA)*12/nombre_versements_an,DAY($D$9)),""),"")</f>
        <v/>
      </c>
      <c r="D107" s="264" t="str">
        <f>IF(Valeurs_saisies,IF(colonneA&lt;&gt;"",H106,""),"")</f>
        <v/>
      </c>
      <c r="E107" s="264" t="str">
        <f t="shared" si="2"/>
        <v/>
      </c>
      <c r="F107" s="264" t="str">
        <f>IF(Valeurs_saisies,IF(colonneA&lt;&gt;"",mensualite-G107,""),"")</f>
        <v/>
      </c>
      <c r="G107" s="264" t="str">
        <f>IF(Valeurs_saisies,IF(colonneA&lt;&gt;"",capital_restant_du*(taux_interet_annueld/nombre_versements_an),""),"")</f>
        <v/>
      </c>
      <c r="H107" s="264" t="str">
        <f>IF(Valeurs_saisies,IF(colonneA&lt;&gt;"",D107-F107,""),"")</f>
        <v/>
      </c>
      <c r="L107" s="259">
        <f t="shared" si="3"/>
        <v>7</v>
      </c>
    </row>
    <row r="108" spans="2:12" s="259" customFormat="1" ht="14.25" customHeight="1" x14ac:dyDescent="0.2">
      <c r="B108" s="262" t="str">
        <f>IF(Valeurs_saisies,IF(duree_du_pret&gt;L108,B107+1,""),"")</f>
        <v/>
      </c>
      <c r="C108" s="263" t="str">
        <f>IF(Valeurs_saisies,IF(colonneA&lt;&gt;"",DATE(YEAR($D$9),MONTH($D$9)+(colonneA)*12/nombre_versements_an,DAY($D$9)),""),"")</f>
        <v/>
      </c>
      <c r="D108" s="264" t="str">
        <f>IF(Valeurs_saisies,IF(colonneA&lt;&gt;"",H107,""),"")</f>
        <v/>
      </c>
      <c r="E108" s="264" t="str">
        <f t="shared" si="2"/>
        <v/>
      </c>
      <c r="F108" s="264" t="str">
        <f>IF(Valeurs_saisies,IF(colonneA&lt;&gt;"",mensualite-G108,""),"")</f>
        <v/>
      </c>
      <c r="G108" s="264" t="str">
        <f>IF(Valeurs_saisies,IF(colonneA&lt;&gt;"",capital_restant_du*(taux_interet_annueld/nombre_versements_an),""),"")</f>
        <v/>
      </c>
      <c r="H108" s="264" t="str">
        <f>IF(Valeurs_saisies,IF(colonneA&lt;&gt;"",D108-F108,""),"")</f>
        <v/>
      </c>
      <c r="L108" s="259">
        <f t="shared" si="3"/>
        <v>8</v>
      </c>
    </row>
    <row r="109" spans="2:12" s="259" customFormat="1" ht="14.25" customHeight="1" x14ac:dyDescent="0.2">
      <c r="B109" s="262" t="str">
        <f>IF(Valeurs_saisies,IF(duree_du_pret&gt;L109,B108+1,""),"")</f>
        <v/>
      </c>
      <c r="C109" s="263" t="str">
        <f>IF(Valeurs_saisies,IF(colonneA&lt;&gt;"",DATE(YEAR($D$9),MONTH($D$9)+(colonneA)*12/nombre_versements_an,DAY($D$9)),""),"")</f>
        <v/>
      </c>
      <c r="D109" s="264" t="str">
        <f>IF(Valeurs_saisies,IF(colonneA&lt;&gt;"",H108,""),"")</f>
        <v/>
      </c>
      <c r="E109" s="264" t="str">
        <f t="shared" si="2"/>
        <v/>
      </c>
      <c r="F109" s="264" t="str">
        <f>IF(Valeurs_saisies,IF(colonneA&lt;&gt;"",mensualite-G109,""),"")</f>
        <v/>
      </c>
      <c r="G109" s="264" t="str">
        <f>IF(Valeurs_saisies,IF(colonneA&lt;&gt;"",capital_restant_du*(taux_interet_annueld/nombre_versements_an),""),"")</f>
        <v/>
      </c>
      <c r="H109" s="264" t="str">
        <f>IF(Valeurs_saisies,IF(colonneA&lt;&gt;"",D109-F109,""),"")</f>
        <v/>
      </c>
      <c r="L109" s="259">
        <f t="shared" si="3"/>
        <v>8</v>
      </c>
    </row>
    <row r="110" spans="2:12" s="259" customFormat="1" ht="14.25" customHeight="1" x14ac:dyDescent="0.2">
      <c r="B110" s="262" t="str">
        <f>IF(Valeurs_saisies,IF(duree_du_pret&gt;L110,B109+1,""),"")</f>
        <v/>
      </c>
      <c r="C110" s="263" t="str">
        <f>IF(Valeurs_saisies,IF(colonneA&lt;&gt;"",DATE(YEAR($D$9),MONTH($D$9)+(colonneA)*12/nombre_versements_an,DAY($D$9)),""),"")</f>
        <v/>
      </c>
      <c r="D110" s="264" t="str">
        <f>IF(Valeurs_saisies,IF(colonneA&lt;&gt;"",H109,""),"")</f>
        <v/>
      </c>
      <c r="E110" s="264" t="str">
        <f t="shared" si="2"/>
        <v/>
      </c>
      <c r="F110" s="264" t="str">
        <f>IF(Valeurs_saisies,IF(colonneA&lt;&gt;"",mensualite-G110,""),"")</f>
        <v/>
      </c>
      <c r="G110" s="264" t="str">
        <f>IF(Valeurs_saisies,IF(colonneA&lt;&gt;"",capital_restant_du*(taux_interet_annueld/nombre_versements_an),""),"")</f>
        <v/>
      </c>
      <c r="H110" s="264" t="str">
        <f>IF(Valeurs_saisies,IF(colonneA&lt;&gt;"",D110-F110,""),"")</f>
        <v/>
      </c>
      <c r="L110" s="259">
        <f t="shared" si="3"/>
        <v>8</v>
      </c>
    </row>
    <row r="111" spans="2:12" s="259" customFormat="1" ht="14.25" customHeight="1" x14ac:dyDescent="0.2">
      <c r="B111" s="262" t="str">
        <f>IF(Valeurs_saisies,IF(duree_du_pret&gt;L111,B110+1,""),"")</f>
        <v/>
      </c>
      <c r="C111" s="263" t="str">
        <f>IF(Valeurs_saisies,IF(colonneA&lt;&gt;"",DATE(YEAR($D$9),MONTH($D$9)+(colonneA)*12/nombre_versements_an,DAY($D$9)),""),"")</f>
        <v/>
      </c>
      <c r="D111" s="264" t="str">
        <f>IF(Valeurs_saisies,IF(colonneA&lt;&gt;"",H110,""),"")</f>
        <v/>
      </c>
      <c r="E111" s="264" t="str">
        <f t="shared" si="2"/>
        <v/>
      </c>
      <c r="F111" s="264" t="str">
        <f>IF(Valeurs_saisies,IF(colonneA&lt;&gt;"",mensualite-G111,""),"")</f>
        <v/>
      </c>
      <c r="G111" s="264" t="str">
        <f>IF(Valeurs_saisies,IF(colonneA&lt;&gt;"",capital_restant_du*(taux_interet_annueld/nombre_versements_an),""),"")</f>
        <v/>
      </c>
      <c r="H111" s="264" t="str">
        <f>IF(Valeurs_saisies,IF(colonneA&lt;&gt;"",D111-F111,""),"")</f>
        <v/>
      </c>
      <c r="L111" s="259">
        <f t="shared" si="3"/>
        <v>8</v>
      </c>
    </row>
    <row r="112" spans="2:12" s="259" customFormat="1" ht="14.25" customHeight="1" x14ac:dyDescent="0.2">
      <c r="B112" s="262" t="str">
        <f>IF(Valeurs_saisies,IF(duree_du_pret&gt;L112,B111+1,""),"")</f>
        <v/>
      </c>
      <c r="C112" s="263" t="str">
        <f>IF(Valeurs_saisies,IF(colonneA&lt;&gt;"",DATE(YEAR($D$9),MONTH($D$9)+(colonneA)*12/nombre_versements_an,DAY($D$9)),""),"")</f>
        <v/>
      </c>
      <c r="D112" s="264" t="str">
        <f>IF(Valeurs_saisies,IF(colonneA&lt;&gt;"",H111,""),"")</f>
        <v/>
      </c>
      <c r="E112" s="264" t="str">
        <f t="shared" si="2"/>
        <v/>
      </c>
      <c r="F112" s="264" t="str">
        <f>IF(Valeurs_saisies,IF(colonneA&lt;&gt;"",mensualite-G112,""),"")</f>
        <v/>
      </c>
      <c r="G112" s="264" t="str">
        <f>IF(Valeurs_saisies,IF(colonneA&lt;&gt;"",capital_restant_du*(taux_interet_annueld/nombre_versements_an),""),"")</f>
        <v/>
      </c>
      <c r="H112" s="264" t="str">
        <f>IF(Valeurs_saisies,IF(colonneA&lt;&gt;"",D112-F112,""),"")</f>
        <v/>
      </c>
      <c r="L112" s="259">
        <f t="shared" si="3"/>
        <v>8</v>
      </c>
    </row>
    <row r="113" spans="2:12" s="259" customFormat="1" ht="14.25" customHeight="1" x14ac:dyDescent="0.2">
      <c r="B113" s="262" t="str">
        <f>IF(Valeurs_saisies,IF(duree_du_pret&gt;L113,B112+1,""),"")</f>
        <v/>
      </c>
      <c r="C113" s="263" t="str">
        <f>IF(Valeurs_saisies,IF(colonneA&lt;&gt;"",DATE(YEAR($D$9),MONTH($D$9)+(colonneA)*12/nombre_versements_an,DAY($D$9)),""),"")</f>
        <v/>
      </c>
      <c r="D113" s="264" t="str">
        <f>IF(Valeurs_saisies,IF(colonneA&lt;&gt;"",H112,""),"")</f>
        <v/>
      </c>
      <c r="E113" s="264" t="str">
        <f t="shared" si="2"/>
        <v/>
      </c>
      <c r="F113" s="264" t="str">
        <f>IF(Valeurs_saisies,IF(colonneA&lt;&gt;"",mensualite-G113,""),"")</f>
        <v/>
      </c>
      <c r="G113" s="264" t="str">
        <f>IF(Valeurs_saisies,IF(colonneA&lt;&gt;"",capital_restant_du*(taux_interet_annueld/nombre_versements_an),""),"")</f>
        <v/>
      </c>
      <c r="H113" s="264" t="str">
        <f>IF(Valeurs_saisies,IF(colonneA&lt;&gt;"",D113-F113,""),"")</f>
        <v/>
      </c>
      <c r="L113" s="259">
        <f t="shared" si="3"/>
        <v>8</v>
      </c>
    </row>
    <row r="114" spans="2:12" s="259" customFormat="1" ht="14.25" customHeight="1" x14ac:dyDescent="0.2">
      <c r="B114" s="262" t="str">
        <f>IF(Valeurs_saisies,IF(duree_du_pret&gt;L114,B113+1,""),"")</f>
        <v/>
      </c>
      <c r="C114" s="263" t="str">
        <f>IF(Valeurs_saisies,IF(colonneA&lt;&gt;"",DATE(YEAR($D$9),MONTH($D$9)+(colonneA)*12/nombre_versements_an,DAY($D$9)),""),"")</f>
        <v/>
      </c>
      <c r="D114" s="264" t="str">
        <f>IF(Valeurs_saisies,IF(colonneA&lt;&gt;"",H113,""),"")</f>
        <v/>
      </c>
      <c r="E114" s="264" t="str">
        <f t="shared" si="2"/>
        <v/>
      </c>
      <c r="F114" s="264" t="str">
        <f>IF(Valeurs_saisies,IF(colonneA&lt;&gt;"",mensualite-G114,""),"")</f>
        <v/>
      </c>
      <c r="G114" s="264" t="str">
        <f>IF(Valeurs_saisies,IF(colonneA&lt;&gt;"",capital_restant_du*(taux_interet_annueld/nombre_versements_an),""),"")</f>
        <v/>
      </c>
      <c r="H114" s="264" t="str">
        <f>IF(Valeurs_saisies,IF(colonneA&lt;&gt;"",D114-F114,""),"")</f>
        <v/>
      </c>
      <c r="L114" s="259">
        <f t="shared" si="3"/>
        <v>8</v>
      </c>
    </row>
    <row r="115" spans="2:12" s="259" customFormat="1" ht="14.25" customHeight="1" x14ac:dyDescent="0.2">
      <c r="B115" s="262" t="str">
        <f>IF(Valeurs_saisies,IF(duree_du_pret&gt;L115,B114+1,""),"")</f>
        <v/>
      </c>
      <c r="C115" s="263" t="str">
        <f>IF(Valeurs_saisies,IF(colonneA&lt;&gt;"",DATE(YEAR($D$9),MONTH($D$9)+(colonneA)*12/nombre_versements_an,DAY($D$9)),""),"")</f>
        <v/>
      </c>
      <c r="D115" s="264" t="str">
        <f>IF(Valeurs_saisies,IF(colonneA&lt;&gt;"",H114,""),"")</f>
        <v/>
      </c>
      <c r="E115" s="264" t="str">
        <f t="shared" si="2"/>
        <v/>
      </c>
      <c r="F115" s="264" t="str">
        <f>IF(Valeurs_saisies,IF(colonneA&lt;&gt;"",mensualite-G115,""),"")</f>
        <v/>
      </c>
      <c r="G115" s="264" t="str">
        <f>IF(Valeurs_saisies,IF(colonneA&lt;&gt;"",capital_restant_du*(taux_interet_annueld/nombre_versements_an),""),"")</f>
        <v/>
      </c>
      <c r="H115" s="264" t="str">
        <f>IF(Valeurs_saisies,IF(colonneA&lt;&gt;"",D115-F115,""),"")</f>
        <v/>
      </c>
      <c r="L115" s="259">
        <f t="shared" si="3"/>
        <v>8</v>
      </c>
    </row>
    <row r="116" spans="2:12" s="259" customFormat="1" ht="14.25" customHeight="1" x14ac:dyDescent="0.2">
      <c r="B116" s="262" t="str">
        <f>IF(Valeurs_saisies,IF(duree_du_pret&gt;L116,B115+1,""),"")</f>
        <v/>
      </c>
      <c r="C116" s="263" t="str">
        <f>IF(Valeurs_saisies,IF(colonneA&lt;&gt;"",DATE(YEAR($D$9),MONTH($D$9)+(colonneA)*12/nombre_versements_an,DAY($D$9)),""),"")</f>
        <v/>
      </c>
      <c r="D116" s="264" t="str">
        <f>IF(Valeurs_saisies,IF(colonneA&lt;&gt;"",H115,""),"")</f>
        <v/>
      </c>
      <c r="E116" s="264" t="str">
        <f t="shared" si="2"/>
        <v/>
      </c>
      <c r="F116" s="264" t="str">
        <f>IF(Valeurs_saisies,IF(colonneA&lt;&gt;"",mensualite-G116,""),"")</f>
        <v/>
      </c>
      <c r="G116" s="264" t="str">
        <f>IF(Valeurs_saisies,IF(colonneA&lt;&gt;"",capital_restant_du*(taux_interet_annueld/nombre_versements_an),""),"")</f>
        <v/>
      </c>
      <c r="H116" s="264" t="str">
        <f>IF(Valeurs_saisies,IF(colonneA&lt;&gt;"",D116-F116,""),"")</f>
        <v/>
      </c>
      <c r="L116" s="259">
        <f t="shared" si="3"/>
        <v>8</v>
      </c>
    </row>
    <row r="117" spans="2:12" s="259" customFormat="1" ht="14.25" customHeight="1" x14ac:dyDescent="0.2">
      <c r="B117" s="262" t="str">
        <f>IF(Valeurs_saisies,IF(duree_du_pret&gt;L117,B116+1,""),"")</f>
        <v/>
      </c>
      <c r="C117" s="263" t="str">
        <f>IF(Valeurs_saisies,IF(colonneA&lt;&gt;"",DATE(YEAR($D$9),MONTH($D$9)+(colonneA)*12/nombre_versements_an,DAY($D$9)),""),"")</f>
        <v/>
      </c>
      <c r="D117" s="264" t="str">
        <f>IF(Valeurs_saisies,IF(colonneA&lt;&gt;"",H116,""),"")</f>
        <v/>
      </c>
      <c r="E117" s="264" t="str">
        <f t="shared" si="2"/>
        <v/>
      </c>
      <c r="F117" s="264" t="str">
        <f>IF(Valeurs_saisies,IF(colonneA&lt;&gt;"",mensualite-G117,""),"")</f>
        <v/>
      </c>
      <c r="G117" s="264" t="str">
        <f>IF(Valeurs_saisies,IF(colonneA&lt;&gt;"",capital_restant_du*(taux_interet_annueld/nombre_versements_an),""),"")</f>
        <v/>
      </c>
      <c r="H117" s="264" t="str">
        <f>IF(Valeurs_saisies,IF(colonneA&lt;&gt;"",D117-F117,""),"")</f>
        <v/>
      </c>
      <c r="L117" s="259">
        <f t="shared" si="3"/>
        <v>8</v>
      </c>
    </row>
    <row r="118" spans="2:12" s="259" customFormat="1" ht="14.25" customHeight="1" x14ac:dyDescent="0.2">
      <c r="B118" s="262" t="str">
        <f>IF(Valeurs_saisies,IF(duree_du_pret&gt;L118,B117+1,""),"")</f>
        <v/>
      </c>
      <c r="C118" s="263" t="str">
        <f>IF(Valeurs_saisies,IF(colonneA&lt;&gt;"",DATE(YEAR($D$9),MONTH($D$9)+(colonneA)*12/nombre_versements_an,DAY($D$9)),""),"")</f>
        <v/>
      </c>
      <c r="D118" s="264" t="str">
        <f>IF(Valeurs_saisies,IF(colonneA&lt;&gt;"",H117,""),"")</f>
        <v/>
      </c>
      <c r="E118" s="264" t="str">
        <f t="shared" si="2"/>
        <v/>
      </c>
      <c r="F118" s="264" t="str">
        <f>IF(Valeurs_saisies,IF(colonneA&lt;&gt;"",mensualite-G118,""),"")</f>
        <v/>
      </c>
      <c r="G118" s="264" t="str">
        <f>IF(Valeurs_saisies,IF(colonneA&lt;&gt;"",capital_restant_du*(taux_interet_annueld/nombre_versements_an),""),"")</f>
        <v/>
      </c>
      <c r="H118" s="264" t="str">
        <f>IF(Valeurs_saisies,IF(colonneA&lt;&gt;"",D118-F118,""),"")</f>
        <v/>
      </c>
      <c r="L118" s="259">
        <f t="shared" si="3"/>
        <v>8</v>
      </c>
    </row>
    <row r="119" spans="2:12" s="259" customFormat="1" ht="14.25" customHeight="1" x14ac:dyDescent="0.2">
      <c r="B119" s="262" t="str">
        <f>IF(Valeurs_saisies,IF(duree_du_pret&gt;L119,B118+1,""),"")</f>
        <v/>
      </c>
      <c r="C119" s="263" t="str">
        <f>IF(Valeurs_saisies,IF(colonneA&lt;&gt;"",DATE(YEAR($D$9),MONTH($D$9)+(colonneA)*12/nombre_versements_an,DAY($D$9)),""),"")</f>
        <v/>
      </c>
      <c r="D119" s="264" t="str">
        <f>IF(Valeurs_saisies,IF(colonneA&lt;&gt;"",H118,""),"")</f>
        <v/>
      </c>
      <c r="E119" s="264" t="str">
        <f t="shared" si="2"/>
        <v/>
      </c>
      <c r="F119" s="264" t="str">
        <f>IF(Valeurs_saisies,IF(colonneA&lt;&gt;"",mensualite-G119,""),"")</f>
        <v/>
      </c>
      <c r="G119" s="264" t="str">
        <f>IF(Valeurs_saisies,IF(colonneA&lt;&gt;"",capital_restant_du*(taux_interet_annueld/nombre_versements_an),""),"")</f>
        <v/>
      </c>
      <c r="H119" s="264" t="str">
        <f>IF(Valeurs_saisies,IF(colonneA&lt;&gt;"",D119-F119,""),"")</f>
        <v/>
      </c>
      <c r="L119" s="259">
        <f t="shared" si="3"/>
        <v>8</v>
      </c>
    </row>
    <row r="120" spans="2:12" s="259" customFormat="1" ht="14.25" customHeight="1" x14ac:dyDescent="0.2">
      <c r="B120" s="262" t="str">
        <f>IF(Valeurs_saisies,IF(duree_du_pret&gt;L120,B119+1,""),"")</f>
        <v/>
      </c>
      <c r="C120" s="263" t="str">
        <f>IF(Valeurs_saisies,IF(colonneA&lt;&gt;"",DATE(YEAR($D$9),MONTH($D$9)+(colonneA)*12/nombre_versements_an,DAY($D$9)),""),"")</f>
        <v/>
      </c>
      <c r="D120" s="264" t="str">
        <f>IF(Valeurs_saisies,IF(colonneA&lt;&gt;"",H119,""),"")</f>
        <v/>
      </c>
      <c r="E120" s="264" t="str">
        <f t="shared" si="2"/>
        <v/>
      </c>
      <c r="F120" s="264" t="str">
        <f>IF(Valeurs_saisies,IF(colonneA&lt;&gt;"",mensualite-G120,""),"")</f>
        <v/>
      </c>
      <c r="G120" s="264" t="str">
        <f>IF(Valeurs_saisies,IF(colonneA&lt;&gt;"",capital_restant_du*(taux_interet_annueld/nombre_versements_an),""),"")</f>
        <v/>
      </c>
      <c r="H120" s="264" t="str">
        <f>IF(Valeurs_saisies,IF(colonneA&lt;&gt;"",D120-F120,""),"")</f>
        <v/>
      </c>
      <c r="L120" s="259">
        <f t="shared" si="3"/>
        <v>9</v>
      </c>
    </row>
    <row r="121" spans="2:12" s="259" customFormat="1" ht="14.25" customHeight="1" x14ac:dyDescent="0.2">
      <c r="B121" s="262" t="str">
        <f>IF(Valeurs_saisies,IF(duree_du_pret&gt;L121,B120+1,""),"")</f>
        <v/>
      </c>
      <c r="C121" s="263" t="str">
        <f>IF(Valeurs_saisies,IF(colonneA&lt;&gt;"",DATE(YEAR($D$9),MONTH($D$9)+(colonneA)*12/nombre_versements_an,DAY($D$9)),""),"")</f>
        <v/>
      </c>
      <c r="D121" s="264" t="str">
        <f>IF(Valeurs_saisies,IF(colonneA&lt;&gt;"",H120,""),"")</f>
        <v/>
      </c>
      <c r="E121" s="264" t="str">
        <f t="shared" si="2"/>
        <v/>
      </c>
      <c r="F121" s="264" t="str">
        <f>IF(Valeurs_saisies,IF(colonneA&lt;&gt;"",mensualite-G121,""),"")</f>
        <v/>
      </c>
      <c r="G121" s="264" t="str">
        <f>IF(Valeurs_saisies,IF(colonneA&lt;&gt;"",capital_restant_du*(taux_interet_annueld/nombre_versements_an),""),"")</f>
        <v/>
      </c>
      <c r="H121" s="264" t="str">
        <f>IF(Valeurs_saisies,IF(colonneA&lt;&gt;"",D121-F121,""),"")</f>
        <v/>
      </c>
      <c r="L121" s="259">
        <f t="shared" si="3"/>
        <v>9</v>
      </c>
    </row>
    <row r="122" spans="2:12" s="259" customFormat="1" ht="14.25" customHeight="1" x14ac:dyDescent="0.2">
      <c r="B122" s="262" t="str">
        <f>IF(Valeurs_saisies,IF(duree_du_pret&gt;L122,B121+1,""),"")</f>
        <v/>
      </c>
      <c r="C122" s="263" t="str">
        <f>IF(Valeurs_saisies,IF(colonneA&lt;&gt;"",DATE(YEAR($D$9),MONTH($D$9)+(colonneA)*12/nombre_versements_an,DAY($D$9)),""),"")</f>
        <v/>
      </c>
      <c r="D122" s="264" t="str">
        <f>IF(Valeurs_saisies,IF(colonneA&lt;&gt;"",H121,""),"")</f>
        <v/>
      </c>
      <c r="E122" s="264" t="str">
        <f t="shared" si="2"/>
        <v/>
      </c>
      <c r="F122" s="264" t="str">
        <f>IF(Valeurs_saisies,IF(colonneA&lt;&gt;"",mensualite-G122,""),"")</f>
        <v/>
      </c>
      <c r="G122" s="264" t="str">
        <f>IF(Valeurs_saisies,IF(colonneA&lt;&gt;"",capital_restant_du*(taux_interet_annueld/nombre_versements_an),""),"")</f>
        <v/>
      </c>
      <c r="H122" s="264" t="str">
        <f>IF(Valeurs_saisies,IF(colonneA&lt;&gt;"",D122-F122,""),"")</f>
        <v/>
      </c>
      <c r="L122" s="259">
        <f t="shared" si="3"/>
        <v>9</v>
      </c>
    </row>
    <row r="123" spans="2:12" s="259" customFormat="1" ht="14.25" customHeight="1" x14ac:dyDescent="0.2">
      <c r="B123" s="262" t="str">
        <f>IF(Valeurs_saisies,IF(duree_du_pret&gt;L123,B122+1,""),"")</f>
        <v/>
      </c>
      <c r="C123" s="263" t="str">
        <f>IF(Valeurs_saisies,IF(colonneA&lt;&gt;"",DATE(YEAR($D$9),MONTH($D$9)+(colonneA)*12/nombre_versements_an,DAY($D$9)),""),"")</f>
        <v/>
      </c>
      <c r="D123" s="264" t="str">
        <f>IF(Valeurs_saisies,IF(colonneA&lt;&gt;"",H122,""),"")</f>
        <v/>
      </c>
      <c r="E123" s="264" t="str">
        <f t="shared" si="2"/>
        <v/>
      </c>
      <c r="F123" s="264" t="str">
        <f>IF(Valeurs_saisies,IF(colonneA&lt;&gt;"",mensualite-G123,""),"")</f>
        <v/>
      </c>
      <c r="G123" s="264" t="str">
        <f>IF(Valeurs_saisies,IF(colonneA&lt;&gt;"",capital_restant_du*(taux_interet_annueld/nombre_versements_an),""),"")</f>
        <v/>
      </c>
      <c r="H123" s="264" t="str">
        <f>IF(Valeurs_saisies,IF(colonneA&lt;&gt;"",D123-F123,""),"")</f>
        <v/>
      </c>
      <c r="L123" s="259">
        <f t="shared" si="3"/>
        <v>9</v>
      </c>
    </row>
    <row r="124" spans="2:12" s="259" customFormat="1" ht="14.25" customHeight="1" x14ac:dyDescent="0.2">
      <c r="B124" s="262" t="str">
        <f>IF(Valeurs_saisies,IF(duree_du_pret&gt;L124,B123+1,""),"")</f>
        <v/>
      </c>
      <c r="C124" s="263" t="str">
        <f>IF(Valeurs_saisies,IF(colonneA&lt;&gt;"",DATE(YEAR($D$9),MONTH($D$9)+(colonneA)*12/nombre_versements_an,DAY($D$9)),""),"")</f>
        <v/>
      </c>
      <c r="D124" s="264" t="str">
        <f>IF(Valeurs_saisies,IF(colonneA&lt;&gt;"",H123,""),"")</f>
        <v/>
      </c>
      <c r="E124" s="264" t="str">
        <f t="shared" si="2"/>
        <v/>
      </c>
      <c r="F124" s="264" t="str">
        <f>IF(Valeurs_saisies,IF(colonneA&lt;&gt;"",mensualite-G124,""),"")</f>
        <v/>
      </c>
      <c r="G124" s="264" t="str">
        <f>IF(Valeurs_saisies,IF(colonneA&lt;&gt;"",capital_restant_du*(taux_interet_annueld/nombre_versements_an),""),"")</f>
        <v/>
      </c>
      <c r="H124" s="264" t="str">
        <f>IF(Valeurs_saisies,IF(colonneA&lt;&gt;"",D124-F124,""),"")</f>
        <v/>
      </c>
      <c r="L124" s="259">
        <f t="shared" si="3"/>
        <v>9</v>
      </c>
    </row>
    <row r="125" spans="2:12" s="259" customFormat="1" ht="14.25" customHeight="1" x14ac:dyDescent="0.2">
      <c r="B125" s="262" t="str">
        <f>IF(Valeurs_saisies,IF(duree_du_pret&gt;L125,B124+1,""),"")</f>
        <v/>
      </c>
      <c r="C125" s="263" t="str">
        <f>IF(Valeurs_saisies,IF(colonneA&lt;&gt;"",DATE(YEAR($D$9),MONTH($D$9)+(colonneA)*12/nombre_versements_an,DAY($D$9)),""),"")</f>
        <v/>
      </c>
      <c r="D125" s="264" t="str">
        <f>IF(Valeurs_saisies,IF(colonneA&lt;&gt;"",H124,""),"")</f>
        <v/>
      </c>
      <c r="E125" s="264" t="str">
        <f t="shared" si="2"/>
        <v/>
      </c>
      <c r="F125" s="264" t="str">
        <f>IF(Valeurs_saisies,IF(colonneA&lt;&gt;"",mensualite-G125,""),"")</f>
        <v/>
      </c>
      <c r="G125" s="264" t="str">
        <f>IF(Valeurs_saisies,IF(colonneA&lt;&gt;"",capital_restant_du*(taux_interet_annueld/nombre_versements_an),""),"")</f>
        <v/>
      </c>
      <c r="H125" s="264" t="str">
        <f>IF(Valeurs_saisies,IF(colonneA&lt;&gt;"",D125-F125,""),"")</f>
        <v/>
      </c>
      <c r="L125" s="259">
        <f t="shared" si="3"/>
        <v>9</v>
      </c>
    </row>
    <row r="126" spans="2:12" s="259" customFormat="1" ht="14.25" customHeight="1" x14ac:dyDescent="0.2">
      <c r="B126" s="262" t="str">
        <f>IF(Valeurs_saisies,IF(duree_du_pret&gt;L126,B125+1,""),"")</f>
        <v/>
      </c>
      <c r="C126" s="263" t="str">
        <f>IF(Valeurs_saisies,IF(colonneA&lt;&gt;"",DATE(YEAR($D$9),MONTH($D$9)+(colonneA)*12/nombre_versements_an,DAY($D$9)),""),"")</f>
        <v/>
      </c>
      <c r="D126" s="264" t="str">
        <f>IF(Valeurs_saisies,IF(colonneA&lt;&gt;"",H125,""),"")</f>
        <v/>
      </c>
      <c r="E126" s="264" t="str">
        <f t="shared" si="2"/>
        <v/>
      </c>
      <c r="F126" s="264" t="str">
        <f>IF(Valeurs_saisies,IF(colonneA&lt;&gt;"",mensualite-G126,""),"")</f>
        <v/>
      </c>
      <c r="G126" s="264" t="str">
        <f>IF(Valeurs_saisies,IF(colonneA&lt;&gt;"",capital_restant_du*(taux_interet_annueld/nombre_versements_an),""),"")</f>
        <v/>
      </c>
      <c r="H126" s="264" t="str">
        <f>IF(Valeurs_saisies,IF(colonneA&lt;&gt;"",D126-F126,""),"")</f>
        <v/>
      </c>
      <c r="L126" s="259">
        <f t="shared" si="3"/>
        <v>9</v>
      </c>
    </row>
    <row r="127" spans="2:12" s="259" customFormat="1" ht="14.25" customHeight="1" x14ac:dyDescent="0.2">
      <c r="B127" s="262" t="str">
        <f>IF(Valeurs_saisies,IF(duree_du_pret&gt;L127,B126+1,""),"")</f>
        <v/>
      </c>
      <c r="C127" s="263" t="str">
        <f>IF(Valeurs_saisies,IF(colonneA&lt;&gt;"",DATE(YEAR($D$9),MONTH($D$9)+(colonneA)*12/nombre_versements_an,DAY($D$9)),""),"")</f>
        <v/>
      </c>
      <c r="D127" s="264" t="str">
        <f>IF(Valeurs_saisies,IF(colonneA&lt;&gt;"",H126,""),"")</f>
        <v/>
      </c>
      <c r="E127" s="264" t="str">
        <f t="shared" si="2"/>
        <v/>
      </c>
      <c r="F127" s="264" t="str">
        <f>IF(Valeurs_saisies,IF(colonneA&lt;&gt;"",mensualite-G127,""),"")</f>
        <v/>
      </c>
      <c r="G127" s="264" t="str">
        <f>IF(Valeurs_saisies,IF(colonneA&lt;&gt;"",capital_restant_du*(taux_interet_annueld/nombre_versements_an),""),"")</f>
        <v/>
      </c>
      <c r="H127" s="264" t="str">
        <f>IF(Valeurs_saisies,IF(colonneA&lt;&gt;"",D127-F127,""),"")</f>
        <v/>
      </c>
      <c r="L127" s="259">
        <f t="shared" si="3"/>
        <v>9</v>
      </c>
    </row>
    <row r="128" spans="2:12" s="259" customFormat="1" ht="14.25" customHeight="1" x14ac:dyDescent="0.2">
      <c r="B128" s="262" t="str">
        <f>IF(Valeurs_saisies,IF(duree_du_pret&gt;L128,B127+1,""),"")</f>
        <v/>
      </c>
      <c r="C128" s="263" t="str">
        <f>IF(Valeurs_saisies,IF(colonneA&lt;&gt;"",DATE(YEAR($D$9),MONTH($D$9)+(colonneA)*12/nombre_versements_an,DAY($D$9)),""),"")</f>
        <v/>
      </c>
      <c r="D128" s="264" t="str">
        <f>IF(Valeurs_saisies,IF(colonneA&lt;&gt;"",H127,""),"")</f>
        <v/>
      </c>
      <c r="E128" s="264" t="str">
        <f t="shared" si="2"/>
        <v/>
      </c>
      <c r="F128" s="264" t="str">
        <f>IF(Valeurs_saisies,IF(colonneA&lt;&gt;"",mensualite-G128,""),"")</f>
        <v/>
      </c>
      <c r="G128" s="264" t="str">
        <f>IF(Valeurs_saisies,IF(colonneA&lt;&gt;"",capital_restant_du*(taux_interet_annueld/nombre_versements_an),""),"")</f>
        <v/>
      </c>
      <c r="H128" s="264" t="str">
        <f>IF(Valeurs_saisies,IF(colonneA&lt;&gt;"",D128-F128,""),"")</f>
        <v/>
      </c>
      <c r="L128" s="259">
        <f t="shared" si="3"/>
        <v>9</v>
      </c>
    </row>
    <row r="129" spans="2:12" s="259" customFormat="1" ht="14.25" customHeight="1" x14ac:dyDescent="0.2">
      <c r="B129" s="262" t="str">
        <f>IF(Valeurs_saisies,IF(duree_du_pret&gt;L129,B128+1,""),"")</f>
        <v/>
      </c>
      <c r="C129" s="263" t="str">
        <f>IF(Valeurs_saisies,IF(colonneA&lt;&gt;"",DATE(YEAR($D$9),MONTH($D$9)+(colonneA)*12/nombre_versements_an,DAY($D$9)),""),"")</f>
        <v/>
      </c>
      <c r="D129" s="264" t="str">
        <f>IF(Valeurs_saisies,IF(colonneA&lt;&gt;"",H128,""),"")</f>
        <v/>
      </c>
      <c r="E129" s="264" t="str">
        <f t="shared" si="2"/>
        <v/>
      </c>
      <c r="F129" s="264" t="str">
        <f>IF(Valeurs_saisies,IF(colonneA&lt;&gt;"",mensualite-G129,""),"")</f>
        <v/>
      </c>
      <c r="G129" s="264" t="str">
        <f>IF(Valeurs_saisies,IF(colonneA&lt;&gt;"",capital_restant_du*(taux_interet_annueld/nombre_versements_an),""),"")</f>
        <v/>
      </c>
      <c r="H129" s="264" t="str">
        <f>IF(Valeurs_saisies,IF(colonneA&lt;&gt;"",D129-F129,""),"")</f>
        <v/>
      </c>
      <c r="L129" s="259">
        <f t="shared" si="3"/>
        <v>9</v>
      </c>
    </row>
    <row r="130" spans="2:12" s="259" customFormat="1" ht="14.25" customHeight="1" x14ac:dyDescent="0.2">
      <c r="B130" s="262" t="str">
        <f>IF(Valeurs_saisies,IF(duree_du_pret&gt;L130,B129+1,""),"")</f>
        <v/>
      </c>
      <c r="C130" s="263" t="str">
        <f>IF(Valeurs_saisies,IF(colonneA&lt;&gt;"",DATE(YEAR($D$9),MONTH($D$9)+(colonneA)*12/nombre_versements_an,DAY($D$9)),""),"")</f>
        <v/>
      </c>
      <c r="D130" s="264" t="str">
        <f>IF(Valeurs_saisies,IF(colonneA&lt;&gt;"",H129,""),"")</f>
        <v/>
      </c>
      <c r="E130" s="264" t="str">
        <f t="shared" si="2"/>
        <v/>
      </c>
      <c r="F130" s="264" t="str">
        <f>IF(Valeurs_saisies,IF(colonneA&lt;&gt;"",mensualite-G130,""),"")</f>
        <v/>
      </c>
      <c r="G130" s="264" t="str">
        <f>IF(Valeurs_saisies,IF(colonneA&lt;&gt;"",capital_restant_du*(taux_interet_annueld/nombre_versements_an),""),"")</f>
        <v/>
      </c>
      <c r="H130" s="264" t="str">
        <f>IF(Valeurs_saisies,IF(colonneA&lt;&gt;"",D130-F130,""),"")</f>
        <v/>
      </c>
      <c r="L130" s="259">
        <f t="shared" si="3"/>
        <v>9</v>
      </c>
    </row>
    <row r="131" spans="2:12" s="259" customFormat="1" ht="14.25" customHeight="1" x14ac:dyDescent="0.2">
      <c r="B131" s="262" t="str">
        <f>IF(Valeurs_saisies,IF(duree_du_pret&gt;L131,B130+1,""),"")</f>
        <v/>
      </c>
      <c r="C131" s="263" t="str">
        <f>IF(Valeurs_saisies,IF(colonneA&lt;&gt;"",DATE(YEAR($D$9),MONTH($D$9)+(colonneA)*12/nombre_versements_an,DAY($D$9)),""),"")</f>
        <v/>
      </c>
      <c r="D131" s="264" t="str">
        <f>IF(Valeurs_saisies,IF(colonneA&lt;&gt;"",H130,""),"")</f>
        <v/>
      </c>
      <c r="E131" s="264" t="str">
        <f t="shared" si="2"/>
        <v/>
      </c>
      <c r="F131" s="264" t="str">
        <f>IF(Valeurs_saisies,IF(colonneA&lt;&gt;"",mensualite-G131,""),"")</f>
        <v/>
      </c>
      <c r="G131" s="264" t="str">
        <f>IF(Valeurs_saisies,IF(colonneA&lt;&gt;"",capital_restant_du*(taux_interet_annueld/nombre_versements_an),""),"")</f>
        <v/>
      </c>
      <c r="H131" s="264" t="str">
        <f>IF(Valeurs_saisies,IF(colonneA&lt;&gt;"",D131-F131,""),"")</f>
        <v/>
      </c>
      <c r="L131" s="259">
        <f t="shared" si="3"/>
        <v>9</v>
      </c>
    </row>
    <row r="132" spans="2:12" s="259" customFormat="1" ht="14.25" customHeight="1" x14ac:dyDescent="0.2">
      <c r="B132" s="262" t="str">
        <f>IF(Valeurs_saisies,IF(duree_du_pret&gt;L132,B131+1,""),"")</f>
        <v/>
      </c>
      <c r="C132" s="263" t="str">
        <f>IF(Valeurs_saisies,IF(colonneA&lt;&gt;"",DATE(YEAR($D$9),MONTH($D$9)+(colonneA)*12/nombre_versements_an,DAY($D$9)),""),"")</f>
        <v/>
      </c>
      <c r="D132" s="264" t="str">
        <f>IF(Valeurs_saisies,IF(colonneA&lt;&gt;"",H131,""),"")</f>
        <v/>
      </c>
      <c r="E132" s="264" t="str">
        <f t="shared" si="2"/>
        <v/>
      </c>
      <c r="F132" s="264" t="str">
        <f>IF(Valeurs_saisies,IF(colonneA&lt;&gt;"",mensualite-G132,""),"")</f>
        <v/>
      </c>
      <c r="G132" s="264" t="str">
        <f>IF(Valeurs_saisies,IF(colonneA&lt;&gt;"",capital_restant_du*(taux_interet_annueld/nombre_versements_an),""),"")</f>
        <v/>
      </c>
      <c r="H132" s="264" t="str">
        <f>IF(Valeurs_saisies,IF(colonneA&lt;&gt;"",D132-F132,""),"")</f>
        <v/>
      </c>
      <c r="L132" s="259">
        <f t="shared" si="3"/>
        <v>10</v>
      </c>
    </row>
    <row r="133" spans="2:12" s="259" customFormat="1" ht="14.25" customHeight="1" x14ac:dyDescent="0.2">
      <c r="B133" s="262" t="str">
        <f>IF(Valeurs_saisies,IF(duree_du_pret&gt;L133,B132+1,""),"")</f>
        <v/>
      </c>
      <c r="C133" s="263" t="str">
        <f>IF(Valeurs_saisies,IF(colonneA&lt;&gt;"",DATE(YEAR($D$9),MONTH($D$9)+(colonneA)*12/nombre_versements_an,DAY($D$9)),""),"")</f>
        <v/>
      </c>
      <c r="D133" s="264" t="str">
        <f>IF(Valeurs_saisies,IF(colonneA&lt;&gt;"",H132,""),"")</f>
        <v/>
      </c>
      <c r="E133" s="264" t="str">
        <f t="shared" si="2"/>
        <v/>
      </c>
      <c r="F133" s="264" t="str">
        <f>IF(Valeurs_saisies,IF(colonneA&lt;&gt;"",mensualite-G133,""),"")</f>
        <v/>
      </c>
      <c r="G133" s="264" t="str">
        <f>IF(Valeurs_saisies,IF(colonneA&lt;&gt;"",capital_restant_du*(taux_interet_annueld/nombre_versements_an),""),"")</f>
        <v/>
      </c>
      <c r="H133" s="264" t="str">
        <f>IF(Valeurs_saisies,IF(colonneA&lt;&gt;"",D133-F133,""),"")</f>
        <v/>
      </c>
      <c r="L133" s="259">
        <f t="shared" si="3"/>
        <v>10</v>
      </c>
    </row>
    <row r="134" spans="2:12" s="259" customFormat="1" ht="14.25" customHeight="1" x14ac:dyDescent="0.2">
      <c r="B134" s="262" t="str">
        <f>IF(Valeurs_saisies,IF(duree_du_pret&gt;L134,B133+1,""),"")</f>
        <v/>
      </c>
      <c r="C134" s="263" t="str">
        <f>IF(Valeurs_saisies,IF(colonneA&lt;&gt;"",DATE(YEAR($D$9),MONTH($D$9)+(colonneA)*12/nombre_versements_an,DAY($D$9)),""),"")</f>
        <v/>
      </c>
      <c r="D134" s="264" t="str">
        <f>IF(Valeurs_saisies,IF(colonneA&lt;&gt;"",H133,""),"")</f>
        <v/>
      </c>
      <c r="E134" s="264" t="str">
        <f t="shared" si="2"/>
        <v/>
      </c>
      <c r="F134" s="264" t="str">
        <f>IF(Valeurs_saisies,IF(colonneA&lt;&gt;"",mensualite-G134,""),"")</f>
        <v/>
      </c>
      <c r="G134" s="264" t="str">
        <f>IF(Valeurs_saisies,IF(colonneA&lt;&gt;"",capital_restant_du*(taux_interet_annueld/nombre_versements_an),""),"")</f>
        <v/>
      </c>
      <c r="H134" s="264" t="str">
        <f>IF(Valeurs_saisies,IF(colonneA&lt;&gt;"",D134-F134,""),"")</f>
        <v/>
      </c>
      <c r="L134" s="259">
        <f t="shared" si="3"/>
        <v>10</v>
      </c>
    </row>
    <row r="135" spans="2:12" s="259" customFormat="1" ht="14.25" customHeight="1" x14ac:dyDescent="0.2">
      <c r="B135" s="262" t="str">
        <f>IF(Valeurs_saisies,IF(duree_du_pret&gt;L135,B134+1,""),"")</f>
        <v/>
      </c>
      <c r="C135" s="263" t="str">
        <f>IF(Valeurs_saisies,IF(colonneA&lt;&gt;"",DATE(YEAR($D$9),MONTH($D$9)+(colonneA)*12/nombre_versements_an,DAY($D$9)),""),"")</f>
        <v/>
      </c>
      <c r="D135" s="264" t="str">
        <f>IF(Valeurs_saisies,IF(colonneA&lt;&gt;"",H134,""),"")</f>
        <v/>
      </c>
      <c r="E135" s="264" t="str">
        <f t="shared" si="2"/>
        <v/>
      </c>
      <c r="F135" s="264" t="str">
        <f>IF(Valeurs_saisies,IF(colonneA&lt;&gt;"",mensualite-G135,""),"")</f>
        <v/>
      </c>
      <c r="G135" s="264" t="str">
        <f>IF(Valeurs_saisies,IF(colonneA&lt;&gt;"",capital_restant_du*(taux_interet_annueld/nombre_versements_an),""),"")</f>
        <v/>
      </c>
      <c r="H135" s="264" t="str">
        <f>IF(Valeurs_saisies,IF(colonneA&lt;&gt;"",D135-F135,""),"")</f>
        <v/>
      </c>
      <c r="L135" s="259">
        <f t="shared" si="3"/>
        <v>10</v>
      </c>
    </row>
    <row r="136" spans="2:12" s="259" customFormat="1" ht="14.25" customHeight="1" x14ac:dyDescent="0.2">
      <c r="B136" s="262" t="str">
        <f>IF(Valeurs_saisies,IF(duree_du_pret&gt;L136,B135+1,""),"")</f>
        <v/>
      </c>
      <c r="C136" s="263" t="str">
        <f>IF(Valeurs_saisies,IF(colonneA&lt;&gt;"",DATE(YEAR($D$9),MONTH($D$9)+(colonneA)*12/nombre_versements_an,DAY($D$9)),""),"")</f>
        <v/>
      </c>
      <c r="D136" s="264" t="str">
        <f>IF(Valeurs_saisies,IF(colonneA&lt;&gt;"",H135,""),"")</f>
        <v/>
      </c>
      <c r="E136" s="264" t="str">
        <f t="shared" si="2"/>
        <v/>
      </c>
      <c r="F136" s="264" t="str">
        <f>IF(Valeurs_saisies,IF(colonneA&lt;&gt;"",mensualite-G136,""),"")</f>
        <v/>
      </c>
      <c r="G136" s="264" t="str">
        <f>IF(Valeurs_saisies,IF(colonneA&lt;&gt;"",capital_restant_du*(taux_interet_annueld/nombre_versements_an),""),"")</f>
        <v/>
      </c>
      <c r="H136" s="264" t="str">
        <f>IF(Valeurs_saisies,IF(colonneA&lt;&gt;"",D136-F136,""),"")</f>
        <v/>
      </c>
      <c r="L136" s="259">
        <f t="shared" si="3"/>
        <v>10</v>
      </c>
    </row>
    <row r="137" spans="2:12" s="259" customFormat="1" ht="14.25" customHeight="1" x14ac:dyDescent="0.2">
      <c r="B137" s="262" t="str">
        <f>IF(Valeurs_saisies,IF(duree_du_pret&gt;L137,B136+1,""),"")</f>
        <v/>
      </c>
      <c r="C137" s="263" t="str">
        <f>IF(Valeurs_saisies,IF(colonneA&lt;&gt;"",DATE(YEAR($D$9),MONTH($D$9)+(colonneA)*12/nombre_versements_an,DAY($D$9)),""),"")</f>
        <v/>
      </c>
      <c r="D137" s="264" t="str">
        <f>IF(Valeurs_saisies,IF(colonneA&lt;&gt;"",H136,""),"")</f>
        <v/>
      </c>
      <c r="E137" s="264" t="str">
        <f t="shared" si="2"/>
        <v/>
      </c>
      <c r="F137" s="264" t="str">
        <f>IF(Valeurs_saisies,IF(colonneA&lt;&gt;"",mensualite-G137,""),"")</f>
        <v/>
      </c>
      <c r="G137" s="264" t="str">
        <f>IF(Valeurs_saisies,IF(colonneA&lt;&gt;"",capital_restant_du*(taux_interet_annueld/nombre_versements_an),""),"")</f>
        <v/>
      </c>
      <c r="H137" s="264" t="str">
        <f>IF(Valeurs_saisies,IF(colonneA&lt;&gt;"",D137-F137,""),"")</f>
        <v/>
      </c>
      <c r="L137" s="259">
        <f t="shared" si="3"/>
        <v>10</v>
      </c>
    </row>
    <row r="138" spans="2:12" s="259" customFormat="1" ht="14.25" customHeight="1" x14ac:dyDescent="0.2">
      <c r="B138" s="262" t="str">
        <f>IF(Valeurs_saisies,IF(duree_du_pret&gt;L138,B137+1,""),"")</f>
        <v/>
      </c>
      <c r="C138" s="263" t="str">
        <f>IF(Valeurs_saisies,IF(colonneA&lt;&gt;"",DATE(YEAR($D$9),MONTH($D$9)+(colonneA)*12/nombre_versements_an,DAY($D$9)),""),"")</f>
        <v/>
      </c>
      <c r="D138" s="264" t="str">
        <f>IF(Valeurs_saisies,IF(colonneA&lt;&gt;"",H137,""),"")</f>
        <v/>
      </c>
      <c r="E138" s="264" t="str">
        <f t="shared" si="2"/>
        <v/>
      </c>
      <c r="F138" s="264" t="str">
        <f>IF(Valeurs_saisies,IF(colonneA&lt;&gt;"",mensualite-G138,""),"")</f>
        <v/>
      </c>
      <c r="G138" s="264" t="str">
        <f>IF(Valeurs_saisies,IF(colonneA&lt;&gt;"",capital_restant_du*(taux_interet_annueld/nombre_versements_an),""),"")</f>
        <v/>
      </c>
      <c r="H138" s="264" t="str">
        <f>IF(Valeurs_saisies,IF(colonneA&lt;&gt;"",D138-F138,""),"")</f>
        <v/>
      </c>
      <c r="L138" s="259">
        <f t="shared" si="3"/>
        <v>10</v>
      </c>
    </row>
    <row r="139" spans="2:12" s="259" customFormat="1" ht="14.25" customHeight="1" x14ac:dyDescent="0.2">
      <c r="B139" s="262" t="str">
        <f>IF(Valeurs_saisies,IF(duree_du_pret&gt;L139,B138+1,""),"")</f>
        <v/>
      </c>
      <c r="C139" s="263" t="str">
        <f>IF(Valeurs_saisies,IF(colonneA&lt;&gt;"",DATE(YEAR($D$9),MONTH($D$9)+(colonneA)*12/nombre_versements_an,DAY($D$9)),""),"")</f>
        <v/>
      </c>
      <c r="D139" s="264" t="str">
        <f>IF(Valeurs_saisies,IF(colonneA&lt;&gt;"",H138,""),"")</f>
        <v/>
      </c>
      <c r="E139" s="264" t="str">
        <f t="shared" si="2"/>
        <v/>
      </c>
      <c r="F139" s="264" t="str">
        <f>IF(Valeurs_saisies,IF(colonneA&lt;&gt;"",mensualite-G139,""),"")</f>
        <v/>
      </c>
      <c r="G139" s="264" t="str">
        <f>IF(Valeurs_saisies,IF(colonneA&lt;&gt;"",capital_restant_du*(taux_interet_annueld/nombre_versements_an),""),"")</f>
        <v/>
      </c>
      <c r="H139" s="264" t="str">
        <f>IF(Valeurs_saisies,IF(colonneA&lt;&gt;"",D139-F139,""),"")</f>
        <v/>
      </c>
      <c r="L139" s="259">
        <f t="shared" si="3"/>
        <v>10</v>
      </c>
    </row>
    <row r="140" spans="2:12" s="259" customFormat="1" ht="14.25" customHeight="1" x14ac:dyDescent="0.2">
      <c r="B140" s="262" t="str">
        <f>IF(Valeurs_saisies,IF(duree_du_pret&gt;L140,B139+1,""),"")</f>
        <v/>
      </c>
      <c r="C140" s="263" t="str">
        <f>IF(Valeurs_saisies,IF(colonneA&lt;&gt;"",DATE(YEAR($D$9),MONTH($D$9)+(colonneA)*12/nombre_versements_an,DAY($D$9)),""),"")</f>
        <v/>
      </c>
      <c r="D140" s="264" t="str">
        <f>IF(Valeurs_saisies,IF(colonneA&lt;&gt;"",H139,""),"")</f>
        <v/>
      </c>
      <c r="E140" s="264" t="str">
        <f t="shared" ref="E140:E203" si="4">IF(colonneA&lt;&gt;"",$H$5,"")</f>
        <v/>
      </c>
      <c r="F140" s="264" t="str">
        <f>IF(Valeurs_saisies,IF(colonneA&lt;&gt;"",mensualite-G140,""),"")</f>
        <v/>
      </c>
      <c r="G140" s="264" t="str">
        <f>IF(Valeurs_saisies,IF(colonneA&lt;&gt;"",capital_restant_du*(taux_interet_annueld/nombre_versements_an),""),"")</f>
        <v/>
      </c>
      <c r="H140" s="264" t="str">
        <f>IF(Valeurs_saisies,IF(colonneA&lt;&gt;"",D140-F140,""),"")</f>
        <v/>
      </c>
      <c r="L140" s="259">
        <f t="shared" si="3"/>
        <v>10</v>
      </c>
    </row>
    <row r="141" spans="2:12" s="259" customFormat="1" ht="14.25" customHeight="1" x14ac:dyDescent="0.2">
      <c r="B141" s="262" t="str">
        <f>IF(Valeurs_saisies,IF(duree_du_pret&gt;L141,B140+1,""),"")</f>
        <v/>
      </c>
      <c r="C141" s="263" t="str">
        <f>IF(Valeurs_saisies,IF(colonneA&lt;&gt;"",DATE(YEAR($D$9),MONTH($D$9)+(colonneA)*12/nombre_versements_an,DAY($D$9)),""),"")</f>
        <v/>
      </c>
      <c r="D141" s="264" t="str">
        <f>IF(Valeurs_saisies,IF(colonneA&lt;&gt;"",H140,""),"")</f>
        <v/>
      </c>
      <c r="E141" s="264" t="str">
        <f t="shared" si="4"/>
        <v/>
      </c>
      <c r="F141" s="264" t="str">
        <f>IF(Valeurs_saisies,IF(colonneA&lt;&gt;"",mensualite-G141,""),"")</f>
        <v/>
      </c>
      <c r="G141" s="264" t="str">
        <f>IF(Valeurs_saisies,IF(colonneA&lt;&gt;"",capital_restant_du*(taux_interet_annueld/nombre_versements_an),""),"")</f>
        <v/>
      </c>
      <c r="H141" s="264" t="str">
        <f>IF(Valeurs_saisies,IF(colonneA&lt;&gt;"",D141-F141,""),"")</f>
        <v/>
      </c>
      <c r="L141" s="259">
        <f t="shared" si="3"/>
        <v>10</v>
      </c>
    </row>
    <row r="142" spans="2:12" s="259" customFormat="1" ht="14.25" customHeight="1" x14ac:dyDescent="0.2">
      <c r="B142" s="262" t="str">
        <f>IF(Valeurs_saisies,IF(duree_du_pret&gt;L142,B141+1,""),"")</f>
        <v/>
      </c>
      <c r="C142" s="263" t="str">
        <f>IF(Valeurs_saisies,IF(colonneA&lt;&gt;"",DATE(YEAR($D$9),MONTH($D$9)+(colonneA)*12/nombre_versements_an,DAY($D$9)),""),"")</f>
        <v/>
      </c>
      <c r="D142" s="264" t="str">
        <f>IF(Valeurs_saisies,IF(colonneA&lt;&gt;"",H141,""),"")</f>
        <v/>
      </c>
      <c r="E142" s="264" t="str">
        <f t="shared" si="4"/>
        <v/>
      </c>
      <c r="F142" s="264" t="str">
        <f>IF(Valeurs_saisies,IF(colonneA&lt;&gt;"",mensualite-G142,""),"")</f>
        <v/>
      </c>
      <c r="G142" s="264" t="str">
        <f>IF(Valeurs_saisies,IF(colonneA&lt;&gt;"",capital_restant_du*(taux_interet_annueld/nombre_versements_an),""),"")</f>
        <v/>
      </c>
      <c r="H142" s="264" t="str">
        <f>IF(Valeurs_saisies,IF(colonneA&lt;&gt;"",D142-F142,""),"")</f>
        <v/>
      </c>
      <c r="L142" s="259">
        <f t="shared" si="3"/>
        <v>10</v>
      </c>
    </row>
    <row r="143" spans="2:12" s="259" customFormat="1" ht="14.25" customHeight="1" x14ac:dyDescent="0.2">
      <c r="B143" s="262" t="str">
        <f>IF(Valeurs_saisies,IF(duree_du_pret&gt;L143,B142+1,""),"")</f>
        <v/>
      </c>
      <c r="C143" s="263" t="str">
        <f>IF(Valeurs_saisies,IF(colonneA&lt;&gt;"",DATE(YEAR($D$9),MONTH($D$9)+(colonneA)*12/nombre_versements_an,DAY($D$9)),""),"")</f>
        <v/>
      </c>
      <c r="D143" s="264" t="str">
        <f>IF(Valeurs_saisies,IF(colonneA&lt;&gt;"",H142,""),"")</f>
        <v/>
      </c>
      <c r="E143" s="264" t="str">
        <f t="shared" si="4"/>
        <v/>
      </c>
      <c r="F143" s="264" t="str">
        <f>IF(Valeurs_saisies,IF(colonneA&lt;&gt;"",mensualite-G143,""),"")</f>
        <v/>
      </c>
      <c r="G143" s="264" t="str">
        <f>IF(Valeurs_saisies,IF(colonneA&lt;&gt;"",capital_restant_du*(taux_interet_annueld/nombre_versements_an),""),"")</f>
        <v/>
      </c>
      <c r="H143" s="264" t="str">
        <f>IF(Valeurs_saisies,IF(colonneA&lt;&gt;"",D143-F143,""),"")</f>
        <v/>
      </c>
      <c r="L143" s="259">
        <f t="shared" si="3"/>
        <v>10</v>
      </c>
    </row>
    <row r="144" spans="2:12" s="259" customFormat="1" ht="14.25" customHeight="1" x14ac:dyDescent="0.2">
      <c r="B144" s="262" t="str">
        <f>IF(Valeurs_saisies,IF(duree_du_pret&gt;L144,B143+1,""),"")</f>
        <v/>
      </c>
      <c r="C144" s="263" t="str">
        <f>IF(Valeurs_saisies,IF(colonneA&lt;&gt;"",DATE(YEAR($D$9),MONTH($D$9)+(colonneA)*12/nombre_versements_an,DAY($D$9)),""),"")</f>
        <v/>
      </c>
      <c r="D144" s="264" t="str">
        <f>IF(Valeurs_saisies,IF(colonneA&lt;&gt;"",H143,""),"")</f>
        <v/>
      </c>
      <c r="E144" s="264" t="str">
        <f t="shared" si="4"/>
        <v/>
      </c>
      <c r="F144" s="264" t="str">
        <f>IF(Valeurs_saisies,IF(colonneA&lt;&gt;"",mensualite-G144,""),"")</f>
        <v/>
      </c>
      <c r="G144" s="264" t="str">
        <f>IF(Valeurs_saisies,IF(colonneA&lt;&gt;"",capital_restant_du*(taux_interet_annueld/nombre_versements_an),""),"")</f>
        <v/>
      </c>
      <c r="H144" s="264" t="str">
        <f>IF(Valeurs_saisies,IF(colonneA&lt;&gt;"",D144-F144,""),"")</f>
        <v/>
      </c>
      <c r="L144" s="259">
        <f t="shared" si="3"/>
        <v>11</v>
      </c>
    </row>
    <row r="145" spans="2:12" s="259" customFormat="1" ht="14.25" customHeight="1" x14ac:dyDescent="0.2">
      <c r="B145" s="262" t="str">
        <f>IF(Valeurs_saisies,IF(duree_du_pret&gt;L145,B144+1,""),"")</f>
        <v/>
      </c>
      <c r="C145" s="263" t="str">
        <f>IF(Valeurs_saisies,IF(colonneA&lt;&gt;"",DATE(YEAR($D$9),MONTH($D$9)+(colonneA)*12/nombre_versements_an,DAY($D$9)),""),"")</f>
        <v/>
      </c>
      <c r="D145" s="264" t="str">
        <f>IF(Valeurs_saisies,IF(colonneA&lt;&gt;"",H144,""),"")</f>
        <v/>
      </c>
      <c r="E145" s="264" t="str">
        <f t="shared" si="4"/>
        <v/>
      </c>
      <c r="F145" s="264" t="str">
        <f>IF(Valeurs_saisies,IF(colonneA&lt;&gt;"",mensualite-G145,""),"")</f>
        <v/>
      </c>
      <c r="G145" s="264" t="str">
        <f>IF(Valeurs_saisies,IF(colonneA&lt;&gt;"",capital_restant_du*(taux_interet_annueld/nombre_versements_an),""),"")</f>
        <v/>
      </c>
      <c r="H145" s="264" t="str">
        <f>IF(Valeurs_saisies,IF(colonneA&lt;&gt;"",D145-F145,""),"")</f>
        <v/>
      </c>
      <c r="L145" s="259">
        <f t="shared" si="3"/>
        <v>11</v>
      </c>
    </row>
    <row r="146" spans="2:12" s="259" customFormat="1" ht="14.25" customHeight="1" x14ac:dyDescent="0.2">
      <c r="B146" s="262" t="str">
        <f>IF(Valeurs_saisies,IF(duree_du_pret&gt;L146,B145+1,""),"")</f>
        <v/>
      </c>
      <c r="C146" s="263" t="str">
        <f>IF(Valeurs_saisies,IF(colonneA&lt;&gt;"",DATE(YEAR($D$9),MONTH($D$9)+(colonneA)*12/nombre_versements_an,DAY($D$9)),""),"")</f>
        <v/>
      </c>
      <c r="D146" s="264" t="str">
        <f>IF(Valeurs_saisies,IF(colonneA&lt;&gt;"",H145,""),"")</f>
        <v/>
      </c>
      <c r="E146" s="264" t="str">
        <f t="shared" si="4"/>
        <v/>
      </c>
      <c r="F146" s="264" t="str">
        <f>IF(Valeurs_saisies,IF(colonneA&lt;&gt;"",mensualite-G146,""),"")</f>
        <v/>
      </c>
      <c r="G146" s="264" t="str">
        <f>IF(Valeurs_saisies,IF(colonneA&lt;&gt;"",capital_restant_du*(taux_interet_annueld/nombre_versements_an),""),"")</f>
        <v/>
      </c>
      <c r="H146" s="264" t="str">
        <f>IF(Valeurs_saisies,IF(colonneA&lt;&gt;"",D146-F146,""),"")</f>
        <v/>
      </c>
      <c r="L146" s="259">
        <f t="shared" si="3"/>
        <v>11</v>
      </c>
    </row>
    <row r="147" spans="2:12" s="259" customFormat="1" ht="14.25" customHeight="1" x14ac:dyDescent="0.2">
      <c r="B147" s="262" t="str">
        <f>IF(Valeurs_saisies,IF(duree_du_pret&gt;L147,B146+1,""),"")</f>
        <v/>
      </c>
      <c r="C147" s="263" t="str">
        <f>IF(Valeurs_saisies,IF(colonneA&lt;&gt;"",DATE(YEAR($D$9),MONTH($D$9)+(colonneA)*12/nombre_versements_an,DAY($D$9)),""),"")</f>
        <v/>
      </c>
      <c r="D147" s="264" t="str">
        <f>IF(Valeurs_saisies,IF(colonneA&lt;&gt;"",H146,""),"")</f>
        <v/>
      </c>
      <c r="E147" s="264" t="str">
        <f t="shared" si="4"/>
        <v/>
      </c>
      <c r="F147" s="264" t="str">
        <f>IF(Valeurs_saisies,IF(colonneA&lt;&gt;"",mensualite-G147,""),"")</f>
        <v/>
      </c>
      <c r="G147" s="264" t="str">
        <f>IF(Valeurs_saisies,IF(colonneA&lt;&gt;"",capital_restant_du*(taux_interet_annueld/nombre_versements_an),""),"")</f>
        <v/>
      </c>
      <c r="H147" s="264" t="str">
        <f>IF(Valeurs_saisies,IF(colonneA&lt;&gt;"",D147-F147,""),"")</f>
        <v/>
      </c>
      <c r="L147" s="259">
        <f t="shared" si="3"/>
        <v>11</v>
      </c>
    </row>
    <row r="148" spans="2:12" s="259" customFormat="1" ht="14.25" customHeight="1" x14ac:dyDescent="0.2">
      <c r="B148" s="262" t="str">
        <f>IF(Valeurs_saisies,IF(duree_du_pret&gt;L148,B147+1,""),"")</f>
        <v/>
      </c>
      <c r="C148" s="263" t="str">
        <f>IF(Valeurs_saisies,IF(colonneA&lt;&gt;"",DATE(YEAR($D$9),MONTH($D$9)+(colonneA)*12/nombre_versements_an,DAY($D$9)),""),"")</f>
        <v/>
      </c>
      <c r="D148" s="264" t="str">
        <f>IF(Valeurs_saisies,IF(colonneA&lt;&gt;"",H147,""),"")</f>
        <v/>
      </c>
      <c r="E148" s="264" t="str">
        <f t="shared" si="4"/>
        <v/>
      </c>
      <c r="F148" s="264" t="str">
        <f>IF(Valeurs_saisies,IF(colonneA&lt;&gt;"",mensualite-G148,""),"")</f>
        <v/>
      </c>
      <c r="G148" s="264" t="str">
        <f>IF(Valeurs_saisies,IF(colonneA&lt;&gt;"",capital_restant_du*(taux_interet_annueld/nombre_versements_an),""),"")</f>
        <v/>
      </c>
      <c r="H148" s="264" t="str">
        <f>IF(Valeurs_saisies,IF(colonneA&lt;&gt;"",D148-F148,""),"")</f>
        <v/>
      </c>
      <c r="L148" s="259">
        <f t="shared" si="3"/>
        <v>11</v>
      </c>
    </row>
    <row r="149" spans="2:12" s="259" customFormat="1" ht="14.25" customHeight="1" x14ac:dyDescent="0.2">
      <c r="B149" s="262" t="str">
        <f>IF(Valeurs_saisies,IF(duree_du_pret&gt;L149,B148+1,""),"")</f>
        <v/>
      </c>
      <c r="C149" s="263" t="str">
        <f>IF(Valeurs_saisies,IF(colonneA&lt;&gt;"",DATE(YEAR($D$9),MONTH($D$9)+(colonneA)*12/nombre_versements_an,DAY($D$9)),""),"")</f>
        <v/>
      </c>
      <c r="D149" s="264" t="str">
        <f>IF(Valeurs_saisies,IF(colonneA&lt;&gt;"",H148,""),"")</f>
        <v/>
      </c>
      <c r="E149" s="264" t="str">
        <f t="shared" si="4"/>
        <v/>
      </c>
      <c r="F149" s="264" t="str">
        <f>IF(Valeurs_saisies,IF(colonneA&lt;&gt;"",mensualite-G149,""),"")</f>
        <v/>
      </c>
      <c r="G149" s="264" t="str">
        <f>IF(Valeurs_saisies,IF(colonneA&lt;&gt;"",capital_restant_du*(taux_interet_annueld/nombre_versements_an),""),"")</f>
        <v/>
      </c>
      <c r="H149" s="264" t="str">
        <f>IF(Valeurs_saisies,IF(colonneA&lt;&gt;"",D149-F149,""),"")</f>
        <v/>
      </c>
      <c r="L149" s="259">
        <f t="shared" si="3"/>
        <v>11</v>
      </c>
    </row>
    <row r="150" spans="2:12" s="259" customFormat="1" ht="14.25" customHeight="1" x14ac:dyDescent="0.2">
      <c r="B150" s="262" t="str">
        <f>IF(Valeurs_saisies,IF(duree_du_pret&gt;L150,B149+1,""),"")</f>
        <v/>
      </c>
      <c r="C150" s="263" t="str">
        <f>IF(Valeurs_saisies,IF(colonneA&lt;&gt;"",DATE(YEAR($D$9),MONTH($D$9)+(colonneA)*12/nombre_versements_an,DAY($D$9)),""),"")</f>
        <v/>
      </c>
      <c r="D150" s="264" t="str">
        <f>IF(Valeurs_saisies,IF(colonneA&lt;&gt;"",H149,""),"")</f>
        <v/>
      </c>
      <c r="E150" s="264" t="str">
        <f t="shared" si="4"/>
        <v/>
      </c>
      <c r="F150" s="264" t="str">
        <f>IF(Valeurs_saisies,IF(colonneA&lt;&gt;"",mensualite-G150,""),"")</f>
        <v/>
      </c>
      <c r="G150" s="264" t="str">
        <f>IF(Valeurs_saisies,IF(colonneA&lt;&gt;"",capital_restant_du*(taux_interet_annueld/nombre_versements_an),""),"")</f>
        <v/>
      </c>
      <c r="H150" s="264" t="str">
        <f>IF(Valeurs_saisies,IF(colonneA&lt;&gt;"",D150-F150,""),"")</f>
        <v/>
      </c>
      <c r="L150" s="259">
        <f t="shared" si="3"/>
        <v>11</v>
      </c>
    </row>
    <row r="151" spans="2:12" s="259" customFormat="1" ht="14.25" customHeight="1" x14ac:dyDescent="0.2">
      <c r="B151" s="262" t="str">
        <f>IF(Valeurs_saisies,IF(duree_du_pret&gt;L151,B150+1,""),"")</f>
        <v/>
      </c>
      <c r="C151" s="263" t="str">
        <f>IF(Valeurs_saisies,IF(colonneA&lt;&gt;"",DATE(YEAR($D$9),MONTH($D$9)+(colonneA)*12/nombre_versements_an,DAY($D$9)),""),"")</f>
        <v/>
      </c>
      <c r="D151" s="264" t="str">
        <f>IF(Valeurs_saisies,IF(colonneA&lt;&gt;"",H150,""),"")</f>
        <v/>
      </c>
      <c r="E151" s="264" t="str">
        <f t="shared" si="4"/>
        <v/>
      </c>
      <c r="F151" s="264" t="str">
        <f>IF(Valeurs_saisies,IF(colonneA&lt;&gt;"",mensualite-G151,""),"")</f>
        <v/>
      </c>
      <c r="G151" s="264" t="str">
        <f>IF(Valeurs_saisies,IF(colonneA&lt;&gt;"",capital_restant_du*(taux_interet_annueld/nombre_versements_an),""),"")</f>
        <v/>
      </c>
      <c r="H151" s="264" t="str">
        <f>IF(Valeurs_saisies,IF(colonneA&lt;&gt;"",D151-F151,""),"")</f>
        <v/>
      </c>
      <c r="L151" s="259">
        <f t="shared" si="3"/>
        <v>11</v>
      </c>
    </row>
    <row r="152" spans="2:12" s="259" customFormat="1" ht="14.25" customHeight="1" x14ac:dyDescent="0.2">
      <c r="B152" s="262" t="str">
        <f>IF(Valeurs_saisies,IF(duree_du_pret&gt;L152,B151+1,""),"")</f>
        <v/>
      </c>
      <c r="C152" s="263" t="str">
        <f>IF(Valeurs_saisies,IF(colonneA&lt;&gt;"",DATE(YEAR($D$9),MONTH($D$9)+(colonneA)*12/nombre_versements_an,DAY($D$9)),""),"")</f>
        <v/>
      </c>
      <c r="D152" s="264" t="str">
        <f>IF(Valeurs_saisies,IF(colonneA&lt;&gt;"",H151,""),"")</f>
        <v/>
      </c>
      <c r="E152" s="264" t="str">
        <f t="shared" si="4"/>
        <v/>
      </c>
      <c r="F152" s="264" t="str">
        <f>IF(Valeurs_saisies,IF(colonneA&lt;&gt;"",mensualite-G152,""),"")</f>
        <v/>
      </c>
      <c r="G152" s="264" t="str">
        <f>IF(Valeurs_saisies,IF(colonneA&lt;&gt;"",capital_restant_du*(taux_interet_annueld/nombre_versements_an),""),"")</f>
        <v/>
      </c>
      <c r="H152" s="264" t="str">
        <f>IF(Valeurs_saisies,IF(colonneA&lt;&gt;"",D152-F152,""),"")</f>
        <v/>
      </c>
      <c r="L152" s="259">
        <f t="shared" si="3"/>
        <v>11</v>
      </c>
    </row>
    <row r="153" spans="2:12" s="259" customFormat="1" ht="14.25" customHeight="1" x14ac:dyDescent="0.2">
      <c r="B153" s="262" t="str">
        <f>IF(Valeurs_saisies,IF(duree_du_pret&gt;L153,B152+1,""),"")</f>
        <v/>
      </c>
      <c r="C153" s="263" t="str">
        <f>IF(Valeurs_saisies,IF(colonneA&lt;&gt;"",DATE(YEAR($D$9),MONTH($D$9)+(colonneA)*12/nombre_versements_an,DAY($D$9)),""),"")</f>
        <v/>
      </c>
      <c r="D153" s="264" t="str">
        <f>IF(Valeurs_saisies,IF(colonneA&lt;&gt;"",H152,""),"")</f>
        <v/>
      </c>
      <c r="E153" s="264" t="str">
        <f t="shared" si="4"/>
        <v/>
      </c>
      <c r="F153" s="264" t="str">
        <f>IF(Valeurs_saisies,IF(colonneA&lt;&gt;"",mensualite-G153,""),"")</f>
        <v/>
      </c>
      <c r="G153" s="264" t="str">
        <f>IF(Valeurs_saisies,IF(colonneA&lt;&gt;"",capital_restant_du*(taux_interet_annueld/nombre_versements_an),""),"")</f>
        <v/>
      </c>
      <c r="H153" s="264" t="str">
        <f>IF(Valeurs_saisies,IF(colonneA&lt;&gt;"",D153-F153,""),"")</f>
        <v/>
      </c>
      <c r="L153" s="259">
        <f t="shared" ref="L153:L216" si="5">L141+1</f>
        <v>11</v>
      </c>
    </row>
    <row r="154" spans="2:12" s="259" customFormat="1" ht="14.25" customHeight="1" x14ac:dyDescent="0.2">
      <c r="B154" s="262" t="str">
        <f>IF(Valeurs_saisies,IF(duree_du_pret&gt;L154,B153+1,""),"")</f>
        <v/>
      </c>
      <c r="C154" s="263" t="str">
        <f>IF(Valeurs_saisies,IF(colonneA&lt;&gt;"",DATE(YEAR($D$9),MONTH($D$9)+(colonneA)*12/nombre_versements_an,DAY($D$9)),""),"")</f>
        <v/>
      </c>
      <c r="D154" s="264" t="str">
        <f>IF(Valeurs_saisies,IF(colonneA&lt;&gt;"",H153,""),"")</f>
        <v/>
      </c>
      <c r="E154" s="264" t="str">
        <f t="shared" si="4"/>
        <v/>
      </c>
      <c r="F154" s="264" t="str">
        <f>IF(Valeurs_saisies,IF(colonneA&lt;&gt;"",mensualite-G154,""),"")</f>
        <v/>
      </c>
      <c r="G154" s="264" t="str">
        <f>IF(Valeurs_saisies,IF(colonneA&lt;&gt;"",capital_restant_du*(taux_interet_annueld/nombre_versements_an),""),"")</f>
        <v/>
      </c>
      <c r="H154" s="264" t="str">
        <f>IF(Valeurs_saisies,IF(colonneA&lt;&gt;"",D154-F154,""),"")</f>
        <v/>
      </c>
      <c r="L154" s="259">
        <f t="shared" si="5"/>
        <v>11</v>
      </c>
    </row>
    <row r="155" spans="2:12" s="259" customFormat="1" ht="14.25" customHeight="1" x14ac:dyDescent="0.2">
      <c r="B155" s="262" t="str">
        <f>IF(Valeurs_saisies,IF(duree_du_pret&gt;L155,B154+1,""),"")</f>
        <v/>
      </c>
      <c r="C155" s="263" t="str">
        <f>IF(Valeurs_saisies,IF(colonneA&lt;&gt;"",DATE(YEAR($D$9),MONTH($D$9)+(colonneA)*12/nombre_versements_an,DAY($D$9)),""),"")</f>
        <v/>
      </c>
      <c r="D155" s="264" t="str">
        <f>IF(Valeurs_saisies,IF(colonneA&lt;&gt;"",H154,""),"")</f>
        <v/>
      </c>
      <c r="E155" s="264" t="str">
        <f t="shared" si="4"/>
        <v/>
      </c>
      <c r="F155" s="264" t="str">
        <f>IF(Valeurs_saisies,IF(colonneA&lt;&gt;"",mensualite-G155,""),"")</f>
        <v/>
      </c>
      <c r="G155" s="264" t="str">
        <f>IF(Valeurs_saisies,IF(colonneA&lt;&gt;"",capital_restant_du*(taux_interet_annueld/nombre_versements_an),""),"")</f>
        <v/>
      </c>
      <c r="H155" s="264" t="str">
        <f>IF(Valeurs_saisies,IF(colonneA&lt;&gt;"",D155-F155,""),"")</f>
        <v/>
      </c>
      <c r="L155" s="259">
        <f t="shared" si="5"/>
        <v>11</v>
      </c>
    </row>
    <row r="156" spans="2:12" s="259" customFormat="1" ht="14.25" customHeight="1" x14ac:dyDescent="0.2">
      <c r="B156" s="262" t="str">
        <f>IF(Valeurs_saisies,IF(duree_du_pret&gt;L156,B155+1,""),"")</f>
        <v/>
      </c>
      <c r="C156" s="263" t="str">
        <f>IF(Valeurs_saisies,IF(colonneA&lt;&gt;"",DATE(YEAR($D$9),MONTH($D$9)+(colonneA)*12/nombre_versements_an,DAY($D$9)),""),"")</f>
        <v/>
      </c>
      <c r="D156" s="264" t="str">
        <f>IF(Valeurs_saisies,IF(colonneA&lt;&gt;"",H155,""),"")</f>
        <v/>
      </c>
      <c r="E156" s="264" t="str">
        <f t="shared" si="4"/>
        <v/>
      </c>
      <c r="F156" s="264" t="str">
        <f>IF(Valeurs_saisies,IF(colonneA&lt;&gt;"",mensualite-G156,""),"")</f>
        <v/>
      </c>
      <c r="G156" s="264" t="str">
        <f>IF(Valeurs_saisies,IF(colonneA&lt;&gt;"",capital_restant_du*(taux_interet_annueld/nombre_versements_an),""),"")</f>
        <v/>
      </c>
      <c r="H156" s="264" t="str">
        <f>IF(Valeurs_saisies,IF(colonneA&lt;&gt;"",D156-F156,""),"")</f>
        <v/>
      </c>
      <c r="L156" s="259">
        <f t="shared" si="5"/>
        <v>12</v>
      </c>
    </row>
    <row r="157" spans="2:12" s="259" customFormat="1" ht="14.25" customHeight="1" x14ac:dyDescent="0.2">
      <c r="B157" s="262" t="str">
        <f>IF(Valeurs_saisies,IF(duree_du_pret&gt;L157,B156+1,""),"")</f>
        <v/>
      </c>
      <c r="C157" s="263" t="str">
        <f>IF(Valeurs_saisies,IF(colonneA&lt;&gt;"",DATE(YEAR($D$9),MONTH($D$9)+(colonneA)*12/nombre_versements_an,DAY($D$9)),""),"")</f>
        <v/>
      </c>
      <c r="D157" s="264" t="str">
        <f>IF(Valeurs_saisies,IF(colonneA&lt;&gt;"",H156,""),"")</f>
        <v/>
      </c>
      <c r="E157" s="264" t="str">
        <f t="shared" si="4"/>
        <v/>
      </c>
      <c r="F157" s="264" t="str">
        <f>IF(Valeurs_saisies,IF(colonneA&lt;&gt;"",mensualite-G157,""),"")</f>
        <v/>
      </c>
      <c r="G157" s="264" t="str">
        <f>IF(Valeurs_saisies,IF(colonneA&lt;&gt;"",capital_restant_du*(taux_interet_annueld/nombre_versements_an),""),"")</f>
        <v/>
      </c>
      <c r="H157" s="264" t="str">
        <f>IF(Valeurs_saisies,IF(colonneA&lt;&gt;"",D157-F157,""),"")</f>
        <v/>
      </c>
      <c r="L157" s="259">
        <f t="shared" si="5"/>
        <v>12</v>
      </c>
    </row>
    <row r="158" spans="2:12" s="259" customFormat="1" ht="14.25" customHeight="1" x14ac:dyDescent="0.2">
      <c r="B158" s="262" t="str">
        <f>IF(Valeurs_saisies,IF(duree_du_pret&gt;L158,B157+1,""),"")</f>
        <v/>
      </c>
      <c r="C158" s="263" t="str">
        <f>IF(Valeurs_saisies,IF(colonneA&lt;&gt;"",DATE(YEAR($D$9),MONTH($D$9)+(colonneA)*12/nombre_versements_an,DAY($D$9)),""),"")</f>
        <v/>
      </c>
      <c r="D158" s="264" t="str">
        <f>IF(Valeurs_saisies,IF(colonneA&lt;&gt;"",H157,""),"")</f>
        <v/>
      </c>
      <c r="E158" s="264" t="str">
        <f t="shared" si="4"/>
        <v/>
      </c>
      <c r="F158" s="264" t="str">
        <f>IF(Valeurs_saisies,IF(colonneA&lt;&gt;"",mensualite-G158,""),"")</f>
        <v/>
      </c>
      <c r="G158" s="264" t="str">
        <f>IF(Valeurs_saisies,IF(colonneA&lt;&gt;"",capital_restant_du*(taux_interet_annueld/nombre_versements_an),""),"")</f>
        <v/>
      </c>
      <c r="H158" s="264" t="str">
        <f>IF(Valeurs_saisies,IF(colonneA&lt;&gt;"",D158-F158,""),"")</f>
        <v/>
      </c>
      <c r="L158" s="259">
        <f t="shared" si="5"/>
        <v>12</v>
      </c>
    </row>
    <row r="159" spans="2:12" s="259" customFormat="1" ht="14.25" customHeight="1" x14ac:dyDescent="0.2">
      <c r="B159" s="262" t="str">
        <f>IF(Valeurs_saisies,IF(duree_du_pret&gt;L159,B158+1,""),"")</f>
        <v/>
      </c>
      <c r="C159" s="263" t="str">
        <f>IF(Valeurs_saisies,IF(colonneA&lt;&gt;"",DATE(YEAR($D$9),MONTH($D$9)+(colonneA)*12/nombre_versements_an,DAY($D$9)),""),"")</f>
        <v/>
      </c>
      <c r="D159" s="264" t="str">
        <f>IF(Valeurs_saisies,IF(colonneA&lt;&gt;"",H158,""),"")</f>
        <v/>
      </c>
      <c r="E159" s="264" t="str">
        <f t="shared" si="4"/>
        <v/>
      </c>
      <c r="F159" s="264" t="str">
        <f>IF(Valeurs_saisies,IF(colonneA&lt;&gt;"",mensualite-G159,""),"")</f>
        <v/>
      </c>
      <c r="G159" s="264" t="str">
        <f>IF(Valeurs_saisies,IF(colonneA&lt;&gt;"",capital_restant_du*(taux_interet_annueld/nombre_versements_an),""),"")</f>
        <v/>
      </c>
      <c r="H159" s="264" t="str">
        <f>IF(Valeurs_saisies,IF(colonneA&lt;&gt;"",D159-F159,""),"")</f>
        <v/>
      </c>
      <c r="L159" s="259">
        <f t="shared" si="5"/>
        <v>12</v>
      </c>
    </row>
    <row r="160" spans="2:12" s="259" customFormat="1" ht="14.25" customHeight="1" x14ac:dyDescent="0.2">
      <c r="B160" s="262" t="str">
        <f>IF(Valeurs_saisies,IF(duree_du_pret&gt;L160,B159+1,""),"")</f>
        <v/>
      </c>
      <c r="C160" s="263" t="str">
        <f>IF(Valeurs_saisies,IF(colonneA&lt;&gt;"",DATE(YEAR($D$9),MONTH($D$9)+(colonneA)*12/nombre_versements_an,DAY($D$9)),""),"")</f>
        <v/>
      </c>
      <c r="D160" s="264" t="str">
        <f>IF(Valeurs_saisies,IF(colonneA&lt;&gt;"",H159,""),"")</f>
        <v/>
      </c>
      <c r="E160" s="264" t="str">
        <f t="shared" si="4"/>
        <v/>
      </c>
      <c r="F160" s="264" t="str">
        <f>IF(Valeurs_saisies,IF(colonneA&lt;&gt;"",mensualite-G160,""),"")</f>
        <v/>
      </c>
      <c r="G160" s="264" t="str">
        <f>IF(Valeurs_saisies,IF(colonneA&lt;&gt;"",capital_restant_du*(taux_interet_annueld/nombre_versements_an),""),"")</f>
        <v/>
      </c>
      <c r="H160" s="264" t="str">
        <f>IF(Valeurs_saisies,IF(colonneA&lt;&gt;"",D160-F160,""),"")</f>
        <v/>
      </c>
      <c r="L160" s="259">
        <f t="shared" si="5"/>
        <v>12</v>
      </c>
    </row>
    <row r="161" spans="2:12" s="259" customFormat="1" ht="14.25" customHeight="1" x14ac:dyDescent="0.2">
      <c r="B161" s="262" t="str">
        <f>IF(Valeurs_saisies,IF(duree_du_pret&gt;L161,B160+1,""),"")</f>
        <v/>
      </c>
      <c r="C161" s="263" t="str">
        <f>IF(Valeurs_saisies,IF(colonneA&lt;&gt;"",DATE(YEAR($D$9),MONTH($D$9)+(colonneA)*12/nombre_versements_an,DAY($D$9)),""),"")</f>
        <v/>
      </c>
      <c r="D161" s="264" t="str">
        <f>IF(Valeurs_saisies,IF(colonneA&lt;&gt;"",H160,""),"")</f>
        <v/>
      </c>
      <c r="E161" s="264" t="str">
        <f t="shared" si="4"/>
        <v/>
      </c>
      <c r="F161" s="264" t="str">
        <f>IF(Valeurs_saisies,IF(colonneA&lt;&gt;"",mensualite-G161,""),"")</f>
        <v/>
      </c>
      <c r="G161" s="264" t="str">
        <f>IF(Valeurs_saisies,IF(colonneA&lt;&gt;"",capital_restant_du*(taux_interet_annueld/nombre_versements_an),""),"")</f>
        <v/>
      </c>
      <c r="H161" s="264" t="str">
        <f>IF(Valeurs_saisies,IF(colonneA&lt;&gt;"",D161-F161,""),"")</f>
        <v/>
      </c>
      <c r="L161" s="259">
        <f t="shared" si="5"/>
        <v>12</v>
      </c>
    </row>
    <row r="162" spans="2:12" s="259" customFormat="1" ht="14.25" customHeight="1" x14ac:dyDescent="0.2">
      <c r="B162" s="262" t="str">
        <f>IF(Valeurs_saisies,IF(duree_du_pret&gt;L162,B161+1,""),"")</f>
        <v/>
      </c>
      <c r="C162" s="263" t="str">
        <f>IF(Valeurs_saisies,IF(colonneA&lt;&gt;"",DATE(YEAR($D$9),MONTH($D$9)+(colonneA)*12/nombre_versements_an,DAY($D$9)),""),"")</f>
        <v/>
      </c>
      <c r="D162" s="264" t="str">
        <f>IF(Valeurs_saisies,IF(colonneA&lt;&gt;"",H161,""),"")</f>
        <v/>
      </c>
      <c r="E162" s="264" t="str">
        <f t="shared" si="4"/>
        <v/>
      </c>
      <c r="F162" s="264" t="str">
        <f>IF(Valeurs_saisies,IF(colonneA&lt;&gt;"",mensualite-G162,""),"")</f>
        <v/>
      </c>
      <c r="G162" s="264" t="str">
        <f>IF(Valeurs_saisies,IF(colonneA&lt;&gt;"",capital_restant_du*(taux_interet_annueld/nombre_versements_an),""),"")</f>
        <v/>
      </c>
      <c r="H162" s="264" t="str">
        <f>IF(Valeurs_saisies,IF(colonneA&lt;&gt;"",D162-F162,""),"")</f>
        <v/>
      </c>
      <c r="L162" s="259">
        <f t="shared" si="5"/>
        <v>12</v>
      </c>
    </row>
    <row r="163" spans="2:12" s="259" customFormat="1" ht="14.25" customHeight="1" x14ac:dyDescent="0.2">
      <c r="B163" s="262" t="str">
        <f>IF(Valeurs_saisies,IF(duree_du_pret&gt;L163,B162+1,""),"")</f>
        <v/>
      </c>
      <c r="C163" s="263" t="str">
        <f>IF(Valeurs_saisies,IF(colonneA&lt;&gt;"",DATE(YEAR($D$9),MONTH($D$9)+(colonneA)*12/nombre_versements_an,DAY($D$9)),""),"")</f>
        <v/>
      </c>
      <c r="D163" s="264" t="str">
        <f>IF(Valeurs_saisies,IF(colonneA&lt;&gt;"",H162,""),"")</f>
        <v/>
      </c>
      <c r="E163" s="264" t="str">
        <f t="shared" si="4"/>
        <v/>
      </c>
      <c r="F163" s="264" t="str">
        <f>IF(Valeurs_saisies,IF(colonneA&lt;&gt;"",mensualite-G163,""),"")</f>
        <v/>
      </c>
      <c r="G163" s="264" t="str">
        <f>IF(Valeurs_saisies,IF(colonneA&lt;&gt;"",capital_restant_du*(taux_interet_annueld/nombre_versements_an),""),"")</f>
        <v/>
      </c>
      <c r="H163" s="264" t="str">
        <f>IF(Valeurs_saisies,IF(colonneA&lt;&gt;"",D163-F163,""),"")</f>
        <v/>
      </c>
      <c r="L163" s="259">
        <f t="shared" si="5"/>
        <v>12</v>
      </c>
    </row>
    <row r="164" spans="2:12" s="259" customFormat="1" ht="14.25" customHeight="1" x14ac:dyDescent="0.2">
      <c r="B164" s="262" t="str">
        <f>IF(Valeurs_saisies,IF(duree_du_pret&gt;L164,B163+1,""),"")</f>
        <v/>
      </c>
      <c r="C164" s="263" t="str">
        <f>IF(Valeurs_saisies,IF(colonneA&lt;&gt;"",DATE(YEAR($D$9),MONTH($D$9)+(colonneA)*12/nombre_versements_an,DAY($D$9)),""),"")</f>
        <v/>
      </c>
      <c r="D164" s="264" t="str">
        <f>IF(Valeurs_saisies,IF(colonneA&lt;&gt;"",H163,""),"")</f>
        <v/>
      </c>
      <c r="E164" s="264" t="str">
        <f t="shared" si="4"/>
        <v/>
      </c>
      <c r="F164" s="264" t="str">
        <f>IF(Valeurs_saisies,IF(colonneA&lt;&gt;"",mensualite-G164,""),"")</f>
        <v/>
      </c>
      <c r="G164" s="264" t="str">
        <f>IF(Valeurs_saisies,IF(colonneA&lt;&gt;"",capital_restant_du*(taux_interet_annueld/nombre_versements_an),""),"")</f>
        <v/>
      </c>
      <c r="H164" s="264" t="str">
        <f>IF(Valeurs_saisies,IF(colonneA&lt;&gt;"",D164-F164,""),"")</f>
        <v/>
      </c>
      <c r="L164" s="259">
        <f t="shared" si="5"/>
        <v>12</v>
      </c>
    </row>
    <row r="165" spans="2:12" s="259" customFormat="1" ht="14.25" customHeight="1" x14ac:dyDescent="0.2">
      <c r="B165" s="262" t="str">
        <f>IF(Valeurs_saisies,IF(duree_du_pret&gt;L165,B164+1,""),"")</f>
        <v/>
      </c>
      <c r="C165" s="263" t="str">
        <f>IF(Valeurs_saisies,IF(colonneA&lt;&gt;"",DATE(YEAR($D$9),MONTH($D$9)+(colonneA)*12/nombre_versements_an,DAY($D$9)),""),"")</f>
        <v/>
      </c>
      <c r="D165" s="264" t="str">
        <f>IF(Valeurs_saisies,IF(colonneA&lt;&gt;"",H164,""),"")</f>
        <v/>
      </c>
      <c r="E165" s="264" t="str">
        <f t="shared" si="4"/>
        <v/>
      </c>
      <c r="F165" s="264" t="str">
        <f>IF(Valeurs_saisies,IF(colonneA&lt;&gt;"",mensualite-G165,""),"")</f>
        <v/>
      </c>
      <c r="G165" s="264" t="str">
        <f>IF(Valeurs_saisies,IF(colonneA&lt;&gt;"",capital_restant_du*(taux_interet_annueld/nombre_versements_an),""),"")</f>
        <v/>
      </c>
      <c r="H165" s="264" t="str">
        <f>IF(Valeurs_saisies,IF(colonneA&lt;&gt;"",D165-F165,""),"")</f>
        <v/>
      </c>
      <c r="L165" s="259">
        <f t="shared" si="5"/>
        <v>12</v>
      </c>
    </row>
    <row r="166" spans="2:12" s="259" customFormat="1" ht="14.25" customHeight="1" x14ac:dyDescent="0.2">
      <c r="B166" s="262" t="str">
        <f>IF(Valeurs_saisies,IF(duree_du_pret&gt;L166,B165+1,""),"")</f>
        <v/>
      </c>
      <c r="C166" s="263" t="str">
        <f>IF(Valeurs_saisies,IF(colonneA&lt;&gt;"",DATE(YEAR($D$9),MONTH($D$9)+(colonneA)*12/nombre_versements_an,DAY($D$9)),""),"")</f>
        <v/>
      </c>
      <c r="D166" s="264" t="str">
        <f>IF(Valeurs_saisies,IF(colonneA&lt;&gt;"",H165,""),"")</f>
        <v/>
      </c>
      <c r="E166" s="264" t="str">
        <f t="shared" si="4"/>
        <v/>
      </c>
      <c r="F166" s="264" t="str">
        <f>IF(Valeurs_saisies,IF(colonneA&lt;&gt;"",mensualite-G166,""),"")</f>
        <v/>
      </c>
      <c r="G166" s="264" t="str">
        <f>IF(Valeurs_saisies,IF(colonneA&lt;&gt;"",capital_restant_du*(taux_interet_annueld/nombre_versements_an),""),"")</f>
        <v/>
      </c>
      <c r="H166" s="264" t="str">
        <f>IF(Valeurs_saisies,IF(colonneA&lt;&gt;"",D166-F166,""),"")</f>
        <v/>
      </c>
      <c r="L166" s="259">
        <f t="shared" si="5"/>
        <v>12</v>
      </c>
    </row>
    <row r="167" spans="2:12" s="259" customFormat="1" ht="14.25" customHeight="1" x14ac:dyDescent="0.2">
      <c r="B167" s="262" t="str">
        <f>IF(Valeurs_saisies,IF(duree_du_pret&gt;L167,B166+1,""),"")</f>
        <v/>
      </c>
      <c r="C167" s="263" t="str">
        <f>IF(Valeurs_saisies,IF(colonneA&lt;&gt;"",DATE(YEAR($D$9),MONTH($D$9)+(colonneA)*12/nombre_versements_an,DAY($D$9)),""),"")</f>
        <v/>
      </c>
      <c r="D167" s="264" t="str">
        <f>IF(Valeurs_saisies,IF(colonneA&lt;&gt;"",H166,""),"")</f>
        <v/>
      </c>
      <c r="E167" s="264" t="str">
        <f t="shared" si="4"/>
        <v/>
      </c>
      <c r="F167" s="264" t="str">
        <f>IF(Valeurs_saisies,IF(colonneA&lt;&gt;"",mensualite-G167,""),"")</f>
        <v/>
      </c>
      <c r="G167" s="264" t="str">
        <f>IF(Valeurs_saisies,IF(colonneA&lt;&gt;"",capital_restant_du*(taux_interet_annueld/nombre_versements_an),""),"")</f>
        <v/>
      </c>
      <c r="H167" s="264" t="str">
        <f>IF(Valeurs_saisies,IF(colonneA&lt;&gt;"",D167-F167,""),"")</f>
        <v/>
      </c>
      <c r="L167" s="259">
        <f t="shared" si="5"/>
        <v>12</v>
      </c>
    </row>
    <row r="168" spans="2:12" s="259" customFormat="1" ht="14.25" customHeight="1" x14ac:dyDescent="0.2">
      <c r="B168" s="262" t="str">
        <f>IF(Valeurs_saisies,IF(duree_du_pret&gt;L168,B167+1,""),"")</f>
        <v/>
      </c>
      <c r="C168" s="263" t="str">
        <f>IF(Valeurs_saisies,IF(colonneA&lt;&gt;"",DATE(YEAR($D$9),MONTH($D$9)+(colonneA)*12/nombre_versements_an,DAY($D$9)),""),"")</f>
        <v/>
      </c>
      <c r="D168" s="264" t="str">
        <f>IF(Valeurs_saisies,IF(colonneA&lt;&gt;"",H167,""),"")</f>
        <v/>
      </c>
      <c r="E168" s="264" t="str">
        <f t="shared" si="4"/>
        <v/>
      </c>
      <c r="F168" s="264" t="str">
        <f>IF(Valeurs_saisies,IF(colonneA&lt;&gt;"",mensualite-G168,""),"")</f>
        <v/>
      </c>
      <c r="G168" s="264" t="str">
        <f>IF(Valeurs_saisies,IF(colonneA&lt;&gt;"",capital_restant_du*(taux_interet_annueld/nombre_versements_an),""),"")</f>
        <v/>
      </c>
      <c r="H168" s="264" t="str">
        <f>IF(Valeurs_saisies,IF(colonneA&lt;&gt;"",D168-F168,""),"")</f>
        <v/>
      </c>
      <c r="L168" s="259">
        <f t="shared" si="5"/>
        <v>13</v>
      </c>
    </row>
    <row r="169" spans="2:12" s="259" customFormat="1" ht="14.25" customHeight="1" x14ac:dyDescent="0.2">
      <c r="B169" s="262" t="str">
        <f>IF(Valeurs_saisies,IF(duree_du_pret&gt;L169,B168+1,""),"")</f>
        <v/>
      </c>
      <c r="C169" s="263" t="str">
        <f>IF(Valeurs_saisies,IF(colonneA&lt;&gt;"",DATE(YEAR($D$9),MONTH($D$9)+(colonneA)*12/nombre_versements_an,DAY($D$9)),""),"")</f>
        <v/>
      </c>
      <c r="D169" s="264" t="str">
        <f>IF(Valeurs_saisies,IF(colonneA&lt;&gt;"",H168,""),"")</f>
        <v/>
      </c>
      <c r="E169" s="264" t="str">
        <f t="shared" si="4"/>
        <v/>
      </c>
      <c r="F169" s="264" t="str">
        <f>IF(Valeurs_saisies,IF(colonneA&lt;&gt;"",mensualite-G169,""),"")</f>
        <v/>
      </c>
      <c r="G169" s="264" t="str">
        <f>IF(Valeurs_saisies,IF(colonneA&lt;&gt;"",capital_restant_du*(taux_interet_annueld/nombre_versements_an),""),"")</f>
        <v/>
      </c>
      <c r="H169" s="264" t="str">
        <f>IF(Valeurs_saisies,IF(colonneA&lt;&gt;"",D169-F169,""),"")</f>
        <v/>
      </c>
      <c r="L169" s="259">
        <f t="shared" si="5"/>
        <v>13</v>
      </c>
    </row>
    <row r="170" spans="2:12" s="259" customFormat="1" ht="14.25" customHeight="1" x14ac:dyDescent="0.2">
      <c r="B170" s="262" t="str">
        <f>IF(Valeurs_saisies,IF(duree_du_pret&gt;L170,B169+1,""),"")</f>
        <v/>
      </c>
      <c r="C170" s="263" t="str">
        <f>IF(Valeurs_saisies,IF(colonneA&lt;&gt;"",DATE(YEAR($D$9),MONTH($D$9)+(colonneA)*12/nombre_versements_an,DAY($D$9)),""),"")</f>
        <v/>
      </c>
      <c r="D170" s="264" t="str">
        <f>IF(Valeurs_saisies,IF(colonneA&lt;&gt;"",H169,""),"")</f>
        <v/>
      </c>
      <c r="E170" s="264" t="str">
        <f t="shared" si="4"/>
        <v/>
      </c>
      <c r="F170" s="264" t="str">
        <f>IF(Valeurs_saisies,IF(colonneA&lt;&gt;"",mensualite-G170,""),"")</f>
        <v/>
      </c>
      <c r="G170" s="264" t="str">
        <f>IF(Valeurs_saisies,IF(colonneA&lt;&gt;"",capital_restant_du*(taux_interet_annueld/nombre_versements_an),""),"")</f>
        <v/>
      </c>
      <c r="H170" s="264" t="str">
        <f>IF(Valeurs_saisies,IF(colonneA&lt;&gt;"",D170-F170,""),"")</f>
        <v/>
      </c>
      <c r="L170" s="259">
        <f t="shared" si="5"/>
        <v>13</v>
      </c>
    </row>
    <row r="171" spans="2:12" s="259" customFormat="1" ht="14.25" customHeight="1" x14ac:dyDescent="0.2">
      <c r="B171" s="262" t="str">
        <f>IF(Valeurs_saisies,IF(duree_du_pret&gt;L171,B170+1,""),"")</f>
        <v/>
      </c>
      <c r="C171" s="263" t="str">
        <f>IF(Valeurs_saisies,IF(colonneA&lt;&gt;"",DATE(YEAR($D$9),MONTH($D$9)+(colonneA)*12/nombre_versements_an,DAY($D$9)),""),"")</f>
        <v/>
      </c>
      <c r="D171" s="264" t="str">
        <f>IF(Valeurs_saisies,IF(colonneA&lt;&gt;"",H170,""),"")</f>
        <v/>
      </c>
      <c r="E171" s="264" t="str">
        <f t="shared" si="4"/>
        <v/>
      </c>
      <c r="F171" s="264" t="str">
        <f>IF(Valeurs_saisies,IF(colonneA&lt;&gt;"",mensualite-G171,""),"")</f>
        <v/>
      </c>
      <c r="G171" s="264" t="str">
        <f>IF(Valeurs_saisies,IF(colonneA&lt;&gt;"",capital_restant_du*(taux_interet_annueld/nombre_versements_an),""),"")</f>
        <v/>
      </c>
      <c r="H171" s="264" t="str">
        <f>IF(Valeurs_saisies,IF(colonneA&lt;&gt;"",D171-F171,""),"")</f>
        <v/>
      </c>
      <c r="L171" s="259">
        <f t="shared" si="5"/>
        <v>13</v>
      </c>
    </row>
    <row r="172" spans="2:12" s="259" customFormat="1" ht="14.25" customHeight="1" x14ac:dyDescent="0.2">
      <c r="B172" s="262" t="str">
        <f>IF(Valeurs_saisies,IF(duree_du_pret&gt;L172,B171+1,""),"")</f>
        <v/>
      </c>
      <c r="C172" s="263" t="str">
        <f>IF(Valeurs_saisies,IF(colonneA&lt;&gt;"",DATE(YEAR($D$9),MONTH($D$9)+(colonneA)*12/nombre_versements_an,DAY($D$9)),""),"")</f>
        <v/>
      </c>
      <c r="D172" s="264" t="str">
        <f>IF(Valeurs_saisies,IF(colonneA&lt;&gt;"",H171,""),"")</f>
        <v/>
      </c>
      <c r="E172" s="264" t="str">
        <f t="shared" si="4"/>
        <v/>
      </c>
      <c r="F172" s="264" t="str">
        <f>IF(Valeurs_saisies,IF(colonneA&lt;&gt;"",mensualite-G172,""),"")</f>
        <v/>
      </c>
      <c r="G172" s="264" t="str">
        <f>IF(Valeurs_saisies,IF(colonneA&lt;&gt;"",capital_restant_du*(taux_interet_annueld/nombre_versements_an),""),"")</f>
        <v/>
      </c>
      <c r="H172" s="264" t="str">
        <f>IF(Valeurs_saisies,IF(colonneA&lt;&gt;"",D172-F172,""),"")</f>
        <v/>
      </c>
      <c r="L172" s="259">
        <f t="shared" si="5"/>
        <v>13</v>
      </c>
    </row>
    <row r="173" spans="2:12" s="259" customFormat="1" ht="14.25" customHeight="1" x14ac:dyDescent="0.2">
      <c r="B173" s="262" t="str">
        <f>IF(Valeurs_saisies,IF(duree_du_pret&gt;L173,B172+1,""),"")</f>
        <v/>
      </c>
      <c r="C173" s="263" t="str">
        <f>IF(Valeurs_saisies,IF(colonneA&lt;&gt;"",DATE(YEAR($D$9),MONTH($D$9)+(colonneA)*12/nombre_versements_an,DAY($D$9)),""),"")</f>
        <v/>
      </c>
      <c r="D173" s="264" t="str">
        <f>IF(Valeurs_saisies,IF(colonneA&lt;&gt;"",H172,""),"")</f>
        <v/>
      </c>
      <c r="E173" s="264" t="str">
        <f t="shared" si="4"/>
        <v/>
      </c>
      <c r="F173" s="264" t="str">
        <f>IF(Valeurs_saisies,IF(colonneA&lt;&gt;"",mensualite-G173,""),"")</f>
        <v/>
      </c>
      <c r="G173" s="264" t="str">
        <f>IF(Valeurs_saisies,IF(colonneA&lt;&gt;"",capital_restant_du*(taux_interet_annueld/nombre_versements_an),""),"")</f>
        <v/>
      </c>
      <c r="H173" s="264" t="str">
        <f>IF(Valeurs_saisies,IF(colonneA&lt;&gt;"",D173-F173,""),"")</f>
        <v/>
      </c>
      <c r="L173" s="259">
        <f t="shared" si="5"/>
        <v>13</v>
      </c>
    </row>
    <row r="174" spans="2:12" s="259" customFormat="1" ht="14.25" customHeight="1" x14ac:dyDescent="0.2">
      <c r="B174" s="262" t="str">
        <f>IF(Valeurs_saisies,IF(duree_du_pret&gt;L174,B173+1,""),"")</f>
        <v/>
      </c>
      <c r="C174" s="263" t="str">
        <f>IF(Valeurs_saisies,IF(colonneA&lt;&gt;"",DATE(YEAR($D$9),MONTH($D$9)+(colonneA)*12/nombre_versements_an,DAY($D$9)),""),"")</f>
        <v/>
      </c>
      <c r="D174" s="264" t="str">
        <f>IF(Valeurs_saisies,IF(colonneA&lt;&gt;"",H173,""),"")</f>
        <v/>
      </c>
      <c r="E174" s="264" t="str">
        <f t="shared" si="4"/>
        <v/>
      </c>
      <c r="F174" s="264" t="str">
        <f>IF(Valeurs_saisies,IF(colonneA&lt;&gt;"",mensualite-G174,""),"")</f>
        <v/>
      </c>
      <c r="G174" s="264" t="str">
        <f>IF(Valeurs_saisies,IF(colonneA&lt;&gt;"",capital_restant_du*(taux_interet_annueld/nombre_versements_an),""),"")</f>
        <v/>
      </c>
      <c r="H174" s="264" t="str">
        <f>IF(Valeurs_saisies,IF(colonneA&lt;&gt;"",D174-F174,""),"")</f>
        <v/>
      </c>
      <c r="L174" s="259">
        <f t="shared" si="5"/>
        <v>13</v>
      </c>
    </row>
    <row r="175" spans="2:12" s="259" customFormat="1" ht="14.25" customHeight="1" x14ac:dyDescent="0.2">
      <c r="B175" s="262" t="str">
        <f>IF(Valeurs_saisies,IF(duree_du_pret&gt;L175,B174+1,""),"")</f>
        <v/>
      </c>
      <c r="C175" s="263" t="str">
        <f>IF(Valeurs_saisies,IF(colonneA&lt;&gt;"",DATE(YEAR($D$9),MONTH($D$9)+(colonneA)*12/nombre_versements_an,DAY($D$9)),""),"")</f>
        <v/>
      </c>
      <c r="D175" s="264" t="str">
        <f>IF(Valeurs_saisies,IF(colonneA&lt;&gt;"",H174,""),"")</f>
        <v/>
      </c>
      <c r="E175" s="264" t="str">
        <f t="shared" si="4"/>
        <v/>
      </c>
      <c r="F175" s="264" t="str">
        <f>IF(Valeurs_saisies,IF(colonneA&lt;&gt;"",mensualite-G175,""),"")</f>
        <v/>
      </c>
      <c r="G175" s="264" t="str">
        <f>IF(Valeurs_saisies,IF(colonneA&lt;&gt;"",capital_restant_du*(taux_interet_annueld/nombre_versements_an),""),"")</f>
        <v/>
      </c>
      <c r="H175" s="264" t="str">
        <f>IF(Valeurs_saisies,IF(colonneA&lt;&gt;"",D175-F175,""),"")</f>
        <v/>
      </c>
      <c r="L175" s="259">
        <f t="shared" si="5"/>
        <v>13</v>
      </c>
    </row>
    <row r="176" spans="2:12" s="259" customFormat="1" ht="14.25" customHeight="1" x14ac:dyDescent="0.2">
      <c r="B176" s="262" t="str">
        <f>IF(Valeurs_saisies,IF(duree_du_pret&gt;L176,B175+1,""),"")</f>
        <v/>
      </c>
      <c r="C176" s="263" t="str">
        <f>IF(Valeurs_saisies,IF(colonneA&lt;&gt;"",DATE(YEAR($D$9),MONTH($D$9)+(colonneA)*12/nombre_versements_an,DAY($D$9)),""),"")</f>
        <v/>
      </c>
      <c r="D176" s="264" t="str">
        <f>IF(Valeurs_saisies,IF(colonneA&lt;&gt;"",H175,""),"")</f>
        <v/>
      </c>
      <c r="E176" s="264" t="str">
        <f t="shared" si="4"/>
        <v/>
      </c>
      <c r="F176" s="264" t="str">
        <f>IF(Valeurs_saisies,IF(colonneA&lt;&gt;"",mensualite-G176,""),"")</f>
        <v/>
      </c>
      <c r="G176" s="264" t="str">
        <f>IF(Valeurs_saisies,IF(colonneA&lt;&gt;"",capital_restant_du*(taux_interet_annueld/nombre_versements_an),""),"")</f>
        <v/>
      </c>
      <c r="H176" s="264" t="str">
        <f>IF(Valeurs_saisies,IF(colonneA&lt;&gt;"",D176-F176,""),"")</f>
        <v/>
      </c>
      <c r="L176" s="259">
        <f t="shared" si="5"/>
        <v>13</v>
      </c>
    </row>
    <row r="177" spans="2:12" s="259" customFormat="1" ht="14.25" customHeight="1" x14ac:dyDescent="0.2">
      <c r="B177" s="262" t="str">
        <f>IF(Valeurs_saisies,IF(duree_du_pret&gt;L177,B176+1,""),"")</f>
        <v/>
      </c>
      <c r="C177" s="263" t="str">
        <f>IF(Valeurs_saisies,IF(colonneA&lt;&gt;"",DATE(YEAR($D$9),MONTH($D$9)+(colonneA)*12/nombre_versements_an,DAY($D$9)),""),"")</f>
        <v/>
      </c>
      <c r="D177" s="264" t="str">
        <f>IF(Valeurs_saisies,IF(colonneA&lt;&gt;"",H176,""),"")</f>
        <v/>
      </c>
      <c r="E177" s="264" t="str">
        <f t="shared" si="4"/>
        <v/>
      </c>
      <c r="F177" s="264" t="str">
        <f>IF(Valeurs_saisies,IF(colonneA&lt;&gt;"",mensualite-G177,""),"")</f>
        <v/>
      </c>
      <c r="G177" s="264" t="str">
        <f>IF(Valeurs_saisies,IF(colonneA&lt;&gt;"",capital_restant_du*(taux_interet_annueld/nombre_versements_an),""),"")</f>
        <v/>
      </c>
      <c r="H177" s="264" t="str">
        <f>IF(Valeurs_saisies,IF(colonneA&lt;&gt;"",D177-F177,""),"")</f>
        <v/>
      </c>
      <c r="L177" s="259">
        <f t="shared" si="5"/>
        <v>13</v>
      </c>
    </row>
    <row r="178" spans="2:12" s="259" customFormat="1" ht="14.25" customHeight="1" x14ac:dyDescent="0.2">
      <c r="B178" s="262" t="str">
        <f>IF(Valeurs_saisies,IF(duree_du_pret&gt;L178,B177+1,""),"")</f>
        <v/>
      </c>
      <c r="C178" s="263" t="str">
        <f>IF(Valeurs_saisies,IF(colonneA&lt;&gt;"",DATE(YEAR($D$9),MONTH($D$9)+(colonneA)*12/nombre_versements_an,DAY($D$9)),""),"")</f>
        <v/>
      </c>
      <c r="D178" s="264" t="str">
        <f>IF(Valeurs_saisies,IF(colonneA&lt;&gt;"",H177,""),"")</f>
        <v/>
      </c>
      <c r="E178" s="264" t="str">
        <f t="shared" si="4"/>
        <v/>
      </c>
      <c r="F178" s="264" t="str">
        <f>IF(Valeurs_saisies,IF(colonneA&lt;&gt;"",mensualite-G178,""),"")</f>
        <v/>
      </c>
      <c r="G178" s="264" t="str">
        <f>IF(Valeurs_saisies,IF(colonneA&lt;&gt;"",capital_restant_du*(taux_interet_annueld/nombre_versements_an),""),"")</f>
        <v/>
      </c>
      <c r="H178" s="264" t="str">
        <f>IF(Valeurs_saisies,IF(colonneA&lt;&gt;"",D178-F178,""),"")</f>
        <v/>
      </c>
      <c r="L178" s="259">
        <f t="shared" si="5"/>
        <v>13</v>
      </c>
    </row>
    <row r="179" spans="2:12" s="259" customFormat="1" ht="14.25" customHeight="1" x14ac:dyDescent="0.2">
      <c r="B179" s="262" t="str">
        <f>IF(Valeurs_saisies,IF(duree_du_pret&gt;L179,B178+1,""),"")</f>
        <v/>
      </c>
      <c r="C179" s="263" t="str">
        <f>IF(Valeurs_saisies,IF(colonneA&lt;&gt;"",DATE(YEAR($D$9),MONTH($D$9)+(colonneA)*12/nombre_versements_an,DAY($D$9)),""),"")</f>
        <v/>
      </c>
      <c r="D179" s="264" t="str">
        <f>IF(Valeurs_saisies,IF(colonneA&lt;&gt;"",H178,""),"")</f>
        <v/>
      </c>
      <c r="E179" s="264" t="str">
        <f t="shared" si="4"/>
        <v/>
      </c>
      <c r="F179" s="264" t="str">
        <f>IF(Valeurs_saisies,IF(colonneA&lt;&gt;"",mensualite-G179,""),"")</f>
        <v/>
      </c>
      <c r="G179" s="264" t="str">
        <f>IF(Valeurs_saisies,IF(colonneA&lt;&gt;"",capital_restant_du*(taux_interet_annueld/nombre_versements_an),""),"")</f>
        <v/>
      </c>
      <c r="H179" s="264" t="str">
        <f>IF(Valeurs_saisies,IF(colonneA&lt;&gt;"",D179-F179,""),"")</f>
        <v/>
      </c>
      <c r="L179" s="259">
        <f t="shared" si="5"/>
        <v>13</v>
      </c>
    </row>
    <row r="180" spans="2:12" s="259" customFormat="1" ht="14.25" customHeight="1" x14ac:dyDescent="0.2">
      <c r="B180" s="262" t="str">
        <f>IF(Valeurs_saisies,IF(duree_du_pret&gt;L180,B179+1,""),"")</f>
        <v/>
      </c>
      <c r="C180" s="263" t="str">
        <f>IF(Valeurs_saisies,IF(colonneA&lt;&gt;"",DATE(YEAR($D$9),MONTH($D$9)+(colonneA)*12/nombre_versements_an,DAY($D$9)),""),"")</f>
        <v/>
      </c>
      <c r="D180" s="264" t="str">
        <f>IF(Valeurs_saisies,IF(colonneA&lt;&gt;"",H179,""),"")</f>
        <v/>
      </c>
      <c r="E180" s="264" t="str">
        <f t="shared" si="4"/>
        <v/>
      </c>
      <c r="F180" s="264" t="str">
        <f>IF(Valeurs_saisies,IF(colonneA&lt;&gt;"",mensualite-G180,""),"")</f>
        <v/>
      </c>
      <c r="G180" s="264" t="str">
        <f>IF(Valeurs_saisies,IF(colonneA&lt;&gt;"",capital_restant_du*(taux_interet_annueld/nombre_versements_an),""),"")</f>
        <v/>
      </c>
      <c r="H180" s="264" t="str">
        <f>IF(Valeurs_saisies,IF(colonneA&lt;&gt;"",D180-F180,""),"")</f>
        <v/>
      </c>
      <c r="L180" s="259">
        <f t="shared" si="5"/>
        <v>14</v>
      </c>
    </row>
    <row r="181" spans="2:12" s="259" customFormat="1" ht="14.25" customHeight="1" x14ac:dyDescent="0.2">
      <c r="B181" s="262" t="str">
        <f>IF(Valeurs_saisies,IF(duree_du_pret&gt;L181,B180+1,""),"")</f>
        <v/>
      </c>
      <c r="C181" s="263" t="str">
        <f>IF(Valeurs_saisies,IF(colonneA&lt;&gt;"",DATE(YEAR($D$9),MONTH($D$9)+(colonneA)*12/nombre_versements_an,DAY($D$9)),""),"")</f>
        <v/>
      </c>
      <c r="D181" s="264" t="str">
        <f>IF(Valeurs_saisies,IF(colonneA&lt;&gt;"",H180,""),"")</f>
        <v/>
      </c>
      <c r="E181" s="264" t="str">
        <f t="shared" si="4"/>
        <v/>
      </c>
      <c r="F181" s="264" t="str">
        <f>IF(Valeurs_saisies,IF(colonneA&lt;&gt;"",mensualite-G181,""),"")</f>
        <v/>
      </c>
      <c r="G181" s="264" t="str">
        <f>IF(Valeurs_saisies,IF(colonneA&lt;&gt;"",capital_restant_du*(taux_interet_annueld/nombre_versements_an),""),"")</f>
        <v/>
      </c>
      <c r="H181" s="264" t="str">
        <f>IF(Valeurs_saisies,IF(colonneA&lt;&gt;"",D181-F181,""),"")</f>
        <v/>
      </c>
      <c r="L181" s="259">
        <f t="shared" si="5"/>
        <v>14</v>
      </c>
    </row>
    <row r="182" spans="2:12" s="259" customFormat="1" ht="14.25" customHeight="1" x14ac:dyDescent="0.2">
      <c r="B182" s="262" t="str">
        <f>IF(Valeurs_saisies,IF(duree_du_pret&gt;L182,B181+1,""),"")</f>
        <v/>
      </c>
      <c r="C182" s="263" t="str">
        <f>IF(Valeurs_saisies,IF(colonneA&lt;&gt;"",DATE(YEAR($D$9),MONTH($D$9)+(colonneA)*12/nombre_versements_an,DAY($D$9)),""),"")</f>
        <v/>
      </c>
      <c r="D182" s="264" t="str">
        <f>IF(Valeurs_saisies,IF(colonneA&lt;&gt;"",H181,""),"")</f>
        <v/>
      </c>
      <c r="E182" s="264" t="str">
        <f t="shared" si="4"/>
        <v/>
      </c>
      <c r="F182" s="264" t="str">
        <f>IF(Valeurs_saisies,IF(colonneA&lt;&gt;"",mensualite-G182,""),"")</f>
        <v/>
      </c>
      <c r="G182" s="264" t="str">
        <f>IF(Valeurs_saisies,IF(colonneA&lt;&gt;"",capital_restant_du*(taux_interet_annueld/nombre_versements_an),""),"")</f>
        <v/>
      </c>
      <c r="H182" s="264" t="str">
        <f>IF(Valeurs_saisies,IF(colonneA&lt;&gt;"",D182-F182,""),"")</f>
        <v/>
      </c>
      <c r="L182" s="259">
        <f t="shared" si="5"/>
        <v>14</v>
      </c>
    </row>
    <row r="183" spans="2:12" s="259" customFormat="1" ht="14.25" customHeight="1" x14ac:dyDescent="0.2">
      <c r="B183" s="262" t="str">
        <f>IF(Valeurs_saisies,IF(duree_du_pret&gt;L183,B182+1,""),"")</f>
        <v/>
      </c>
      <c r="C183" s="263" t="str">
        <f>IF(Valeurs_saisies,IF(colonneA&lt;&gt;"",DATE(YEAR($D$9),MONTH($D$9)+(colonneA)*12/nombre_versements_an,DAY($D$9)),""),"")</f>
        <v/>
      </c>
      <c r="D183" s="264" t="str">
        <f>IF(Valeurs_saisies,IF(colonneA&lt;&gt;"",H182,""),"")</f>
        <v/>
      </c>
      <c r="E183" s="264" t="str">
        <f t="shared" si="4"/>
        <v/>
      </c>
      <c r="F183" s="264" t="str">
        <f>IF(Valeurs_saisies,IF(colonneA&lt;&gt;"",mensualite-G183,""),"")</f>
        <v/>
      </c>
      <c r="G183" s="264" t="str">
        <f>IF(Valeurs_saisies,IF(colonneA&lt;&gt;"",capital_restant_du*(taux_interet_annueld/nombre_versements_an),""),"")</f>
        <v/>
      </c>
      <c r="H183" s="264" t="str">
        <f>IF(Valeurs_saisies,IF(colonneA&lt;&gt;"",D183-F183,""),"")</f>
        <v/>
      </c>
      <c r="L183" s="259">
        <f t="shared" si="5"/>
        <v>14</v>
      </c>
    </row>
    <row r="184" spans="2:12" s="259" customFormat="1" ht="14.25" customHeight="1" x14ac:dyDescent="0.2">
      <c r="B184" s="262" t="str">
        <f>IF(Valeurs_saisies,IF(duree_du_pret&gt;L184,B183+1,""),"")</f>
        <v/>
      </c>
      <c r="C184" s="263" t="str">
        <f>IF(Valeurs_saisies,IF(colonneA&lt;&gt;"",DATE(YEAR($D$9),MONTH($D$9)+(colonneA)*12/nombre_versements_an,DAY($D$9)),""),"")</f>
        <v/>
      </c>
      <c r="D184" s="264" t="str">
        <f>IF(Valeurs_saisies,IF(colonneA&lt;&gt;"",H183,""),"")</f>
        <v/>
      </c>
      <c r="E184" s="264" t="str">
        <f t="shared" si="4"/>
        <v/>
      </c>
      <c r="F184" s="264" t="str">
        <f>IF(Valeurs_saisies,IF(colonneA&lt;&gt;"",mensualite-G184,""),"")</f>
        <v/>
      </c>
      <c r="G184" s="264" t="str">
        <f>IF(Valeurs_saisies,IF(colonneA&lt;&gt;"",capital_restant_du*(taux_interet_annueld/nombre_versements_an),""),"")</f>
        <v/>
      </c>
      <c r="H184" s="264" t="str">
        <f>IF(Valeurs_saisies,IF(colonneA&lt;&gt;"",D184-F184,""),"")</f>
        <v/>
      </c>
      <c r="L184" s="259">
        <f t="shared" si="5"/>
        <v>14</v>
      </c>
    </row>
    <row r="185" spans="2:12" s="259" customFormat="1" ht="14.25" customHeight="1" x14ac:dyDescent="0.2">
      <c r="B185" s="262" t="str">
        <f>IF(Valeurs_saisies,IF(duree_du_pret&gt;L185,B184+1,""),"")</f>
        <v/>
      </c>
      <c r="C185" s="263" t="str">
        <f>IF(Valeurs_saisies,IF(colonneA&lt;&gt;"",DATE(YEAR($D$9),MONTH($D$9)+(colonneA)*12/nombre_versements_an,DAY($D$9)),""),"")</f>
        <v/>
      </c>
      <c r="D185" s="264" t="str">
        <f>IF(Valeurs_saisies,IF(colonneA&lt;&gt;"",H184,""),"")</f>
        <v/>
      </c>
      <c r="E185" s="264" t="str">
        <f t="shared" si="4"/>
        <v/>
      </c>
      <c r="F185" s="264" t="str">
        <f>IF(Valeurs_saisies,IF(colonneA&lt;&gt;"",mensualite-G185,""),"")</f>
        <v/>
      </c>
      <c r="G185" s="264" t="str">
        <f>IF(Valeurs_saisies,IF(colonneA&lt;&gt;"",capital_restant_du*(taux_interet_annueld/nombre_versements_an),""),"")</f>
        <v/>
      </c>
      <c r="H185" s="264" t="str">
        <f>IF(Valeurs_saisies,IF(colonneA&lt;&gt;"",D185-F185,""),"")</f>
        <v/>
      </c>
      <c r="L185" s="259">
        <f t="shared" si="5"/>
        <v>14</v>
      </c>
    </row>
    <row r="186" spans="2:12" s="259" customFormat="1" ht="14.25" customHeight="1" x14ac:dyDescent="0.2">
      <c r="B186" s="262" t="str">
        <f>IF(Valeurs_saisies,IF(duree_du_pret&gt;L186,B185+1,""),"")</f>
        <v/>
      </c>
      <c r="C186" s="263" t="str">
        <f>IF(Valeurs_saisies,IF(colonneA&lt;&gt;"",DATE(YEAR($D$9),MONTH($D$9)+(colonneA)*12/nombre_versements_an,DAY($D$9)),""),"")</f>
        <v/>
      </c>
      <c r="D186" s="264" t="str">
        <f>IF(Valeurs_saisies,IF(colonneA&lt;&gt;"",H185,""),"")</f>
        <v/>
      </c>
      <c r="E186" s="264" t="str">
        <f t="shared" si="4"/>
        <v/>
      </c>
      <c r="F186" s="264" t="str">
        <f>IF(Valeurs_saisies,IF(colonneA&lt;&gt;"",mensualite-G186,""),"")</f>
        <v/>
      </c>
      <c r="G186" s="264" t="str">
        <f>IF(Valeurs_saisies,IF(colonneA&lt;&gt;"",capital_restant_du*(taux_interet_annueld/nombre_versements_an),""),"")</f>
        <v/>
      </c>
      <c r="H186" s="264" t="str">
        <f>IF(Valeurs_saisies,IF(colonneA&lt;&gt;"",D186-F186,""),"")</f>
        <v/>
      </c>
      <c r="L186" s="259">
        <f t="shared" si="5"/>
        <v>14</v>
      </c>
    </row>
    <row r="187" spans="2:12" s="259" customFormat="1" ht="14.25" customHeight="1" x14ac:dyDescent="0.2">
      <c r="B187" s="262" t="str">
        <f>IF(Valeurs_saisies,IF(duree_du_pret&gt;L187,B186+1,""),"")</f>
        <v/>
      </c>
      <c r="C187" s="263" t="str">
        <f>IF(Valeurs_saisies,IF(colonneA&lt;&gt;"",DATE(YEAR($D$9),MONTH($D$9)+(colonneA)*12/nombre_versements_an,DAY($D$9)),""),"")</f>
        <v/>
      </c>
      <c r="D187" s="264" t="str">
        <f>IF(Valeurs_saisies,IF(colonneA&lt;&gt;"",H186,""),"")</f>
        <v/>
      </c>
      <c r="E187" s="264" t="str">
        <f t="shared" si="4"/>
        <v/>
      </c>
      <c r="F187" s="264" t="str">
        <f>IF(Valeurs_saisies,IF(colonneA&lt;&gt;"",mensualite-G187,""),"")</f>
        <v/>
      </c>
      <c r="G187" s="264" t="str">
        <f>IF(Valeurs_saisies,IF(colonneA&lt;&gt;"",capital_restant_du*(taux_interet_annueld/nombre_versements_an),""),"")</f>
        <v/>
      </c>
      <c r="H187" s="264" t="str">
        <f>IF(Valeurs_saisies,IF(colonneA&lt;&gt;"",D187-F187,""),"")</f>
        <v/>
      </c>
      <c r="L187" s="259">
        <f t="shared" si="5"/>
        <v>14</v>
      </c>
    </row>
    <row r="188" spans="2:12" s="259" customFormat="1" ht="14.25" customHeight="1" x14ac:dyDescent="0.2">
      <c r="B188" s="262" t="str">
        <f>IF(Valeurs_saisies,IF(duree_du_pret&gt;L188,B187+1,""),"")</f>
        <v/>
      </c>
      <c r="C188" s="263" t="str">
        <f>IF(Valeurs_saisies,IF(colonneA&lt;&gt;"",DATE(YEAR($D$9),MONTH($D$9)+(colonneA)*12/nombre_versements_an,DAY($D$9)),""),"")</f>
        <v/>
      </c>
      <c r="D188" s="264" t="str">
        <f>IF(Valeurs_saisies,IF(colonneA&lt;&gt;"",H187,""),"")</f>
        <v/>
      </c>
      <c r="E188" s="264" t="str">
        <f t="shared" si="4"/>
        <v/>
      </c>
      <c r="F188" s="264" t="str">
        <f>IF(Valeurs_saisies,IF(colonneA&lt;&gt;"",mensualite-G188,""),"")</f>
        <v/>
      </c>
      <c r="G188" s="264" t="str">
        <f>IF(Valeurs_saisies,IF(colonneA&lt;&gt;"",capital_restant_du*(taux_interet_annueld/nombre_versements_an),""),"")</f>
        <v/>
      </c>
      <c r="H188" s="264" t="str">
        <f>IF(Valeurs_saisies,IF(colonneA&lt;&gt;"",D188-F188,""),"")</f>
        <v/>
      </c>
      <c r="L188" s="259">
        <f t="shared" si="5"/>
        <v>14</v>
      </c>
    </row>
    <row r="189" spans="2:12" s="259" customFormat="1" ht="14.25" customHeight="1" x14ac:dyDescent="0.2">
      <c r="B189" s="262" t="str">
        <f>IF(Valeurs_saisies,IF(duree_du_pret&gt;L189,B188+1,""),"")</f>
        <v/>
      </c>
      <c r="C189" s="263" t="str">
        <f>IF(Valeurs_saisies,IF(colonneA&lt;&gt;"",DATE(YEAR($D$9),MONTH($D$9)+(colonneA)*12/nombre_versements_an,DAY($D$9)),""),"")</f>
        <v/>
      </c>
      <c r="D189" s="264" t="str">
        <f>IF(Valeurs_saisies,IF(colonneA&lt;&gt;"",H188,""),"")</f>
        <v/>
      </c>
      <c r="E189" s="264" t="str">
        <f t="shared" si="4"/>
        <v/>
      </c>
      <c r="F189" s="264" t="str">
        <f>IF(Valeurs_saisies,IF(colonneA&lt;&gt;"",mensualite-G189,""),"")</f>
        <v/>
      </c>
      <c r="G189" s="264" t="str">
        <f>IF(Valeurs_saisies,IF(colonneA&lt;&gt;"",capital_restant_du*(taux_interet_annueld/nombre_versements_an),""),"")</f>
        <v/>
      </c>
      <c r="H189" s="264" t="str">
        <f>IF(Valeurs_saisies,IF(colonneA&lt;&gt;"",D189-F189,""),"")</f>
        <v/>
      </c>
      <c r="L189" s="259">
        <f t="shared" si="5"/>
        <v>14</v>
      </c>
    </row>
    <row r="190" spans="2:12" s="259" customFormat="1" ht="14.25" customHeight="1" x14ac:dyDescent="0.2">
      <c r="B190" s="262" t="str">
        <f>IF(Valeurs_saisies,IF(duree_du_pret&gt;L190,B189+1,""),"")</f>
        <v/>
      </c>
      <c r="C190" s="263" t="str">
        <f>IF(Valeurs_saisies,IF(colonneA&lt;&gt;"",DATE(YEAR($D$9),MONTH($D$9)+(colonneA)*12/nombre_versements_an,DAY($D$9)),""),"")</f>
        <v/>
      </c>
      <c r="D190" s="264" t="str">
        <f>IF(Valeurs_saisies,IF(colonneA&lt;&gt;"",H189,""),"")</f>
        <v/>
      </c>
      <c r="E190" s="264" t="str">
        <f t="shared" si="4"/>
        <v/>
      </c>
      <c r="F190" s="264" t="str">
        <f>IF(Valeurs_saisies,IF(colonneA&lt;&gt;"",mensualite-G190,""),"")</f>
        <v/>
      </c>
      <c r="G190" s="264" t="str">
        <f>IF(Valeurs_saisies,IF(colonneA&lt;&gt;"",capital_restant_du*(taux_interet_annueld/nombre_versements_an),""),"")</f>
        <v/>
      </c>
      <c r="H190" s="264" t="str">
        <f>IF(Valeurs_saisies,IF(colonneA&lt;&gt;"",D190-F190,""),"")</f>
        <v/>
      </c>
      <c r="L190" s="259">
        <f t="shared" si="5"/>
        <v>14</v>
      </c>
    </row>
    <row r="191" spans="2:12" s="259" customFormat="1" ht="14.25" customHeight="1" x14ac:dyDescent="0.2">
      <c r="B191" s="262" t="str">
        <f>IF(Valeurs_saisies,IF(duree_du_pret&gt;L191,B190+1,""),"")</f>
        <v/>
      </c>
      <c r="C191" s="263" t="str">
        <f>IF(Valeurs_saisies,IF(colonneA&lt;&gt;"",DATE(YEAR($D$9),MONTH($D$9)+(colonneA)*12/nombre_versements_an,DAY($D$9)),""),"")</f>
        <v/>
      </c>
      <c r="D191" s="264" t="str">
        <f>IF(Valeurs_saisies,IF(colonneA&lt;&gt;"",H190,""),"")</f>
        <v/>
      </c>
      <c r="E191" s="264" t="str">
        <f t="shared" si="4"/>
        <v/>
      </c>
      <c r="F191" s="264" t="str">
        <f>IF(Valeurs_saisies,IF(colonneA&lt;&gt;"",mensualite-G191,""),"")</f>
        <v/>
      </c>
      <c r="G191" s="264" t="str">
        <f>IF(Valeurs_saisies,IF(colonneA&lt;&gt;"",capital_restant_du*(taux_interet_annueld/nombre_versements_an),""),"")</f>
        <v/>
      </c>
      <c r="H191" s="264" t="str">
        <f>IF(Valeurs_saisies,IF(colonneA&lt;&gt;"",D191-F191,""),"")</f>
        <v/>
      </c>
      <c r="L191" s="259">
        <f t="shared" si="5"/>
        <v>14</v>
      </c>
    </row>
    <row r="192" spans="2:12" s="259" customFormat="1" ht="14.25" customHeight="1" x14ac:dyDescent="0.2">
      <c r="B192" s="262" t="str">
        <f>IF(Valeurs_saisies,IF(duree_du_pret&gt;L192,B191+1,""),"")</f>
        <v/>
      </c>
      <c r="C192" s="263" t="str">
        <f>IF(Valeurs_saisies,IF(colonneA&lt;&gt;"",DATE(YEAR($D$9),MONTH($D$9)+(colonneA)*12/nombre_versements_an,DAY($D$9)),""),"")</f>
        <v/>
      </c>
      <c r="D192" s="264" t="str">
        <f>IF(Valeurs_saisies,IF(colonneA&lt;&gt;"",H191,""),"")</f>
        <v/>
      </c>
      <c r="E192" s="264" t="str">
        <f t="shared" si="4"/>
        <v/>
      </c>
      <c r="F192" s="264" t="str">
        <f>IF(Valeurs_saisies,IF(colonneA&lt;&gt;"",mensualite-G192,""),"")</f>
        <v/>
      </c>
      <c r="G192" s="264" t="str">
        <f>IF(Valeurs_saisies,IF(colonneA&lt;&gt;"",capital_restant_du*(taux_interet_annueld/nombre_versements_an),""),"")</f>
        <v/>
      </c>
      <c r="H192" s="264" t="str">
        <f>IF(Valeurs_saisies,IF(colonneA&lt;&gt;"",D192-F192,""),"")</f>
        <v/>
      </c>
      <c r="L192" s="259">
        <f t="shared" si="5"/>
        <v>15</v>
      </c>
    </row>
    <row r="193" spans="2:12" s="259" customFormat="1" ht="14.25" customHeight="1" x14ac:dyDescent="0.2">
      <c r="B193" s="262" t="str">
        <f>IF(Valeurs_saisies,IF(duree_du_pret&gt;L193,B192+1,""),"")</f>
        <v/>
      </c>
      <c r="C193" s="263" t="str">
        <f>IF(Valeurs_saisies,IF(colonneA&lt;&gt;"",DATE(YEAR($D$9),MONTH($D$9)+(colonneA)*12/nombre_versements_an,DAY($D$9)),""),"")</f>
        <v/>
      </c>
      <c r="D193" s="264" t="str">
        <f>IF(Valeurs_saisies,IF(colonneA&lt;&gt;"",H192,""),"")</f>
        <v/>
      </c>
      <c r="E193" s="264" t="str">
        <f t="shared" si="4"/>
        <v/>
      </c>
      <c r="F193" s="264" t="str">
        <f>IF(Valeurs_saisies,IF(colonneA&lt;&gt;"",mensualite-G193,""),"")</f>
        <v/>
      </c>
      <c r="G193" s="264" t="str">
        <f>IF(Valeurs_saisies,IF(colonneA&lt;&gt;"",capital_restant_du*(taux_interet_annueld/nombre_versements_an),""),"")</f>
        <v/>
      </c>
      <c r="H193" s="264" t="str">
        <f>IF(Valeurs_saisies,IF(colonneA&lt;&gt;"",D193-F193,""),"")</f>
        <v/>
      </c>
      <c r="L193" s="259">
        <f t="shared" si="5"/>
        <v>15</v>
      </c>
    </row>
    <row r="194" spans="2:12" s="259" customFormat="1" ht="14.25" customHeight="1" x14ac:dyDescent="0.2">
      <c r="B194" s="262" t="str">
        <f>IF(Valeurs_saisies,IF(duree_du_pret&gt;L194,B193+1,""),"")</f>
        <v/>
      </c>
      <c r="C194" s="263" t="str">
        <f>IF(Valeurs_saisies,IF(colonneA&lt;&gt;"",DATE(YEAR($D$9),MONTH($D$9)+(colonneA)*12/nombre_versements_an,DAY($D$9)),""),"")</f>
        <v/>
      </c>
      <c r="D194" s="264" t="str">
        <f>IF(Valeurs_saisies,IF(colonneA&lt;&gt;"",H193,""),"")</f>
        <v/>
      </c>
      <c r="E194" s="264" t="str">
        <f t="shared" si="4"/>
        <v/>
      </c>
      <c r="F194" s="264" t="str">
        <f>IF(Valeurs_saisies,IF(colonneA&lt;&gt;"",mensualite-G194,""),"")</f>
        <v/>
      </c>
      <c r="G194" s="264" t="str">
        <f>IF(Valeurs_saisies,IF(colonneA&lt;&gt;"",capital_restant_du*(taux_interet_annueld/nombre_versements_an),""),"")</f>
        <v/>
      </c>
      <c r="H194" s="264" t="str">
        <f>IF(Valeurs_saisies,IF(colonneA&lt;&gt;"",D194-F194,""),"")</f>
        <v/>
      </c>
      <c r="L194" s="259">
        <f t="shared" si="5"/>
        <v>15</v>
      </c>
    </row>
    <row r="195" spans="2:12" s="259" customFormat="1" ht="14.25" customHeight="1" x14ac:dyDescent="0.2">
      <c r="B195" s="262" t="str">
        <f>IF(Valeurs_saisies,IF(duree_du_pret&gt;L195,B194+1,""),"")</f>
        <v/>
      </c>
      <c r="C195" s="263" t="str">
        <f>IF(Valeurs_saisies,IF(colonneA&lt;&gt;"",DATE(YEAR($D$9),MONTH($D$9)+(colonneA)*12/nombre_versements_an,DAY($D$9)),""),"")</f>
        <v/>
      </c>
      <c r="D195" s="264" t="str">
        <f>IF(Valeurs_saisies,IF(colonneA&lt;&gt;"",H194,""),"")</f>
        <v/>
      </c>
      <c r="E195" s="264" t="str">
        <f t="shared" si="4"/>
        <v/>
      </c>
      <c r="F195" s="264" t="str">
        <f>IF(Valeurs_saisies,IF(colonneA&lt;&gt;"",mensualite-G195,""),"")</f>
        <v/>
      </c>
      <c r="G195" s="264" t="str">
        <f>IF(Valeurs_saisies,IF(colonneA&lt;&gt;"",capital_restant_du*(taux_interet_annueld/nombre_versements_an),""),"")</f>
        <v/>
      </c>
      <c r="H195" s="264" t="str">
        <f>IF(Valeurs_saisies,IF(colonneA&lt;&gt;"",D195-F195,""),"")</f>
        <v/>
      </c>
      <c r="L195" s="259">
        <f t="shared" si="5"/>
        <v>15</v>
      </c>
    </row>
    <row r="196" spans="2:12" s="259" customFormat="1" ht="14.25" customHeight="1" x14ac:dyDescent="0.2">
      <c r="B196" s="262" t="str">
        <f>IF(Valeurs_saisies,IF(duree_du_pret&gt;L196,B195+1,""),"")</f>
        <v/>
      </c>
      <c r="C196" s="263" t="str">
        <f>IF(Valeurs_saisies,IF(colonneA&lt;&gt;"",DATE(YEAR($D$9),MONTH($D$9)+(colonneA)*12/nombre_versements_an,DAY($D$9)),""),"")</f>
        <v/>
      </c>
      <c r="D196" s="264" t="str">
        <f>IF(Valeurs_saisies,IF(colonneA&lt;&gt;"",H195,""),"")</f>
        <v/>
      </c>
      <c r="E196" s="264" t="str">
        <f t="shared" si="4"/>
        <v/>
      </c>
      <c r="F196" s="264" t="str">
        <f>IF(Valeurs_saisies,IF(colonneA&lt;&gt;"",mensualite-G196,""),"")</f>
        <v/>
      </c>
      <c r="G196" s="264" t="str">
        <f>IF(Valeurs_saisies,IF(colonneA&lt;&gt;"",capital_restant_du*(taux_interet_annueld/nombre_versements_an),""),"")</f>
        <v/>
      </c>
      <c r="H196" s="264" t="str">
        <f>IF(Valeurs_saisies,IF(colonneA&lt;&gt;"",D196-F196,""),"")</f>
        <v/>
      </c>
      <c r="L196" s="259">
        <f t="shared" si="5"/>
        <v>15</v>
      </c>
    </row>
    <row r="197" spans="2:12" s="259" customFormat="1" ht="14.25" customHeight="1" x14ac:dyDescent="0.2">
      <c r="B197" s="262" t="str">
        <f>IF(Valeurs_saisies,IF(duree_du_pret&gt;L197,B196+1,""),"")</f>
        <v/>
      </c>
      <c r="C197" s="263" t="str">
        <f>IF(Valeurs_saisies,IF(colonneA&lt;&gt;"",DATE(YEAR($D$9),MONTH($D$9)+(colonneA)*12/nombre_versements_an,DAY($D$9)),""),"")</f>
        <v/>
      </c>
      <c r="D197" s="264" t="str">
        <f>IF(Valeurs_saisies,IF(colonneA&lt;&gt;"",H196,""),"")</f>
        <v/>
      </c>
      <c r="E197" s="264" t="str">
        <f t="shared" si="4"/>
        <v/>
      </c>
      <c r="F197" s="264" t="str">
        <f>IF(Valeurs_saisies,IF(colonneA&lt;&gt;"",mensualite-G197,""),"")</f>
        <v/>
      </c>
      <c r="G197" s="264" t="str">
        <f>IF(Valeurs_saisies,IF(colonneA&lt;&gt;"",capital_restant_du*(taux_interet_annueld/nombre_versements_an),""),"")</f>
        <v/>
      </c>
      <c r="H197" s="264" t="str">
        <f>IF(Valeurs_saisies,IF(colonneA&lt;&gt;"",D197-F197,""),"")</f>
        <v/>
      </c>
      <c r="L197" s="259">
        <f t="shared" si="5"/>
        <v>15</v>
      </c>
    </row>
    <row r="198" spans="2:12" s="259" customFormat="1" ht="14.25" customHeight="1" x14ac:dyDescent="0.2">
      <c r="B198" s="262" t="str">
        <f>IF(Valeurs_saisies,IF(duree_du_pret&gt;L198,B197+1,""),"")</f>
        <v/>
      </c>
      <c r="C198" s="263" t="str">
        <f>IF(Valeurs_saisies,IF(colonneA&lt;&gt;"",DATE(YEAR($D$9),MONTH($D$9)+(colonneA)*12/nombre_versements_an,DAY($D$9)),""),"")</f>
        <v/>
      </c>
      <c r="D198" s="264" t="str">
        <f>IF(Valeurs_saisies,IF(colonneA&lt;&gt;"",H197,""),"")</f>
        <v/>
      </c>
      <c r="E198" s="264" t="str">
        <f t="shared" si="4"/>
        <v/>
      </c>
      <c r="F198" s="264" t="str">
        <f>IF(Valeurs_saisies,IF(colonneA&lt;&gt;"",mensualite-G198,""),"")</f>
        <v/>
      </c>
      <c r="G198" s="264" t="str">
        <f>IF(Valeurs_saisies,IF(colonneA&lt;&gt;"",capital_restant_du*(taux_interet_annueld/nombre_versements_an),""),"")</f>
        <v/>
      </c>
      <c r="H198" s="264" t="str">
        <f>IF(Valeurs_saisies,IF(colonneA&lt;&gt;"",D198-F198,""),"")</f>
        <v/>
      </c>
      <c r="L198" s="259">
        <f t="shared" si="5"/>
        <v>15</v>
      </c>
    </row>
    <row r="199" spans="2:12" s="259" customFormat="1" ht="14.25" customHeight="1" x14ac:dyDescent="0.2">
      <c r="B199" s="262" t="str">
        <f>IF(Valeurs_saisies,IF(duree_du_pret&gt;L199,B198+1,""),"")</f>
        <v/>
      </c>
      <c r="C199" s="263" t="str">
        <f>IF(Valeurs_saisies,IF(colonneA&lt;&gt;"",DATE(YEAR($D$9),MONTH($D$9)+(colonneA)*12/nombre_versements_an,DAY($D$9)),""),"")</f>
        <v/>
      </c>
      <c r="D199" s="264" t="str">
        <f>IF(Valeurs_saisies,IF(colonneA&lt;&gt;"",H198,""),"")</f>
        <v/>
      </c>
      <c r="E199" s="264" t="str">
        <f t="shared" si="4"/>
        <v/>
      </c>
      <c r="F199" s="264" t="str">
        <f>IF(Valeurs_saisies,IF(colonneA&lt;&gt;"",mensualite-G199,""),"")</f>
        <v/>
      </c>
      <c r="G199" s="264" t="str">
        <f>IF(Valeurs_saisies,IF(colonneA&lt;&gt;"",capital_restant_du*(taux_interet_annueld/nombre_versements_an),""),"")</f>
        <v/>
      </c>
      <c r="H199" s="264" t="str">
        <f>IF(Valeurs_saisies,IF(colonneA&lt;&gt;"",D199-F199,""),"")</f>
        <v/>
      </c>
      <c r="L199" s="259">
        <f t="shared" si="5"/>
        <v>15</v>
      </c>
    </row>
    <row r="200" spans="2:12" s="259" customFormat="1" ht="14.25" customHeight="1" x14ac:dyDescent="0.2">
      <c r="B200" s="262" t="str">
        <f>IF(Valeurs_saisies,IF(duree_du_pret&gt;L200,B199+1,""),"")</f>
        <v/>
      </c>
      <c r="C200" s="263" t="str">
        <f>IF(Valeurs_saisies,IF(colonneA&lt;&gt;"",DATE(YEAR($D$9),MONTH($D$9)+(colonneA)*12/nombre_versements_an,DAY($D$9)),""),"")</f>
        <v/>
      </c>
      <c r="D200" s="264" t="str">
        <f>IF(Valeurs_saisies,IF(colonneA&lt;&gt;"",H199,""),"")</f>
        <v/>
      </c>
      <c r="E200" s="264" t="str">
        <f t="shared" si="4"/>
        <v/>
      </c>
      <c r="F200" s="264" t="str">
        <f>IF(Valeurs_saisies,IF(colonneA&lt;&gt;"",mensualite-G200,""),"")</f>
        <v/>
      </c>
      <c r="G200" s="264" t="str">
        <f>IF(Valeurs_saisies,IF(colonneA&lt;&gt;"",capital_restant_du*(taux_interet_annueld/nombre_versements_an),""),"")</f>
        <v/>
      </c>
      <c r="H200" s="264" t="str">
        <f>IF(Valeurs_saisies,IF(colonneA&lt;&gt;"",D200-F200,""),"")</f>
        <v/>
      </c>
      <c r="L200" s="259">
        <f t="shared" si="5"/>
        <v>15</v>
      </c>
    </row>
    <row r="201" spans="2:12" s="259" customFormat="1" ht="14.25" customHeight="1" x14ac:dyDescent="0.2">
      <c r="B201" s="262" t="str">
        <f>IF(Valeurs_saisies,IF(duree_du_pret&gt;L201,B200+1,""),"")</f>
        <v/>
      </c>
      <c r="C201" s="263" t="str">
        <f>IF(Valeurs_saisies,IF(colonneA&lt;&gt;"",DATE(YEAR($D$9),MONTH($D$9)+(colonneA)*12/nombre_versements_an,DAY($D$9)),""),"")</f>
        <v/>
      </c>
      <c r="D201" s="264" t="str">
        <f>IF(Valeurs_saisies,IF(colonneA&lt;&gt;"",H200,""),"")</f>
        <v/>
      </c>
      <c r="E201" s="264" t="str">
        <f t="shared" si="4"/>
        <v/>
      </c>
      <c r="F201" s="264" t="str">
        <f>IF(Valeurs_saisies,IF(colonneA&lt;&gt;"",mensualite-G201,""),"")</f>
        <v/>
      </c>
      <c r="G201" s="264" t="str">
        <f>IF(Valeurs_saisies,IF(colonneA&lt;&gt;"",capital_restant_du*(taux_interet_annueld/nombre_versements_an),""),"")</f>
        <v/>
      </c>
      <c r="H201" s="264" t="str">
        <f>IF(Valeurs_saisies,IF(colonneA&lt;&gt;"",D201-F201,""),"")</f>
        <v/>
      </c>
      <c r="L201" s="259">
        <f t="shared" si="5"/>
        <v>15</v>
      </c>
    </row>
    <row r="202" spans="2:12" s="259" customFormat="1" ht="14.25" customHeight="1" x14ac:dyDescent="0.2">
      <c r="B202" s="262" t="str">
        <f>IF(Valeurs_saisies,IF(duree_du_pret&gt;L202,B201+1,""),"")</f>
        <v/>
      </c>
      <c r="C202" s="263" t="str">
        <f>IF(Valeurs_saisies,IF(colonneA&lt;&gt;"",DATE(YEAR($D$9),MONTH($D$9)+(colonneA)*12/nombre_versements_an,DAY($D$9)),""),"")</f>
        <v/>
      </c>
      <c r="D202" s="264" t="str">
        <f>IF(Valeurs_saisies,IF(colonneA&lt;&gt;"",H201,""),"")</f>
        <v/>
      </c>
      <c r="E202" s="264" t="str">
        <f t="shared" si="4"/>
        <v/>
      </c>
      <c r="F202" s="264" t="str">
        <f>IF(Valeurs_saisies,IF(colonneA&lt;&gt;"",mensualite-G202,""),"")</f>
        <v/>
      </c>
      <c r="G202" s="264" t="str">
        <f>IF(Valeurs_saisies,IF(colonneA&lt;&gt;"",capital_restant_du*(taux_interet_annueld/nombre_versements_an),""),"")</f>
        <v/>
      </c>
      <c r="H202" s="264" t="str">
        <f>IF(Valeurs_saisies,IF(colonneA&lt;&gt;"",D202-F202,""),"")</f>
        <v/>
      </c>
      <c r="L202" s="259">
        <f t="shared" si="5"/>
        <v>15</v>
      </c>
    </row>
    <row r="203" spans="2:12" s="259" customFormat="1" ht="14.25" customHeight="1" x14ac:dyDescent="0.2">
      <c r="B203" s="262" t="str">
        <f>IF(Valeurs_saisies,IF(duree_du_pret&gt;L203,B202+1,""),"")</f>
        <v/>
      </c>
      <c r="C203" s="263" t="str">
        <f>IF(Valeurs_saisies,IF(colonneA&lt;&gt;"",DATE(YEAR($D$9),MONTH($D$9)+(colonneA)*12/nombre_versements_an,DAY($D$9)),""),"")</f>
        <v/>
      </c>
      <c r="D203" s="264" t="str">
        <f>IF(Valeurs_saisies,IF(colonneA&lt;&gt;"",H202,""),"")</f>
        <v/>
      </c>
      <c r="E203" s="264" t="str">
        <f t="shared" si="4"/>
        <v/>
      </c>
      <c r="F203" s="264" t="str">
        <f>IF(Valeurs_saisies,IF(colonneA&lt;&gt;"",mensualite-G203,""),"")</f>
        <v/>
      </c>
      <c r="G203" s="264" t="str">
        <f>IF(Valeurs_saisies,IF(colonneA&lt;&gt;"",capital_restant_du*(taux_interet_annueld/nombre_versements_an),""),"")</f>
        <v/>
      </c>
      <c r="H203" s="264" t="str">
        <f>IF(Valeurs_saisies,IF(colonneA&lt;&gt;"",D203-F203,""),"")</f>
        <v/>
      </c>
      <c r="L203" s="259">
        <f t="shared" si="5"/>
        <v>15</v>
      </c>
    </row>
    <row r="204" spans="2:12" s="259" customFormat="1" ht="14.25" customHeight="1" x14ac:dyDescent="0.2">
      <c r="B204" s="262" t="str">
        <f>IF(Valeurs_saisies,IF(duree_du_pret&gt;L204,B203+1,""),"")</f>
        <v/>
      </c>
      <c r="C204" s="263" t="str">
        <f>IF(Valeurs_saisies,IF(colonneA&lt;&gt;"",DATE(YEAR($D$9),MONTH($D$9)+(colonneA)*12/nombre_versements_an,DAY($D$9)),""),"")</f>
        <v/>
      </c>
      <c r="D204" s="264" t="str">
        <f>IF(Valeurs_saisies,IF(colonneA&lt;&gt;"",H203,""),"")</f>
        <v/>
      </c>
      <c r="E204" s="264" t="str">
        <f t="shared" ref="E204:E267" si="6">IF(colonneA&lt;&gt;"",$H$5,"")</f>
        <v/>
      </c>
      <c r="F204" s="264" t="str">
        <f>IF(Valeurs_saisies,IF(colonneA&lt;&gt;"",mensualite-G204,""),"")</f>
        <v/>
      </c>
      <c r="G204" s="264" t="str">
        <f>IF(Valeurs_saisies,IF(colonneA&lt;&gt;"",capital_restant_du*(taux_interet_annueld/nombre_versements_an),""),"")</f>
        <v/>
      </c>
      <c r="H204" s="264" t="str">
        <f>IF(Valeurs_saisies,IF(colonneA&lt;&gt;"",D204-F204,""),"")</f>
        <v/>
      </c>
      <c r="L204" s="259">
        <f t="shared" si="5"/>
        <v>16</v>
      </c>
    </row>
    <row r="205" spans="2:12" s="259" customFormat="1" ht="14.25" customHeight="1" x14ac:dyDescent="0.2">
      <c r="B205" s="262" t="str">
        <f>IF(Valeurs_saisies,IF(duree_du_pret&gt;L205,B204+1,""),"")</f>
        <v/>
      </c>
      <c r="C205" s="263" t="str">
        <f>IF(Valeurs_saisies,IF(colonneA&lt;&gt;"",DATE(YEAR($D$9),MONTH($D$9)+(colonneA)*12/nombre_versements_an,DAY($D$9)),""),"")</f>
        <v/>
      </c>
      <c r="D205" s="264" t="str">
        <f>IF(Valeurs_saisies,IF(colonneA&lt;&gt;"",H204,""),"")</f>
        <v/>
      </c>
      <c r="E205" s="264" t="str">
        <f t="shared" si="6"/>
        <v/>
      </c>
      <c r="F205" s="264" t="str">
        <f>IF(Valeurs_saisies,IF(colonneA&lt;&gt;"",mensualite-G205,""),"")</f>
        <v/>
      </c>
      <c r="G205" s="264" t="str">
        <f>IF(Valeurs_saisies,IF(colonneA&lt;&gt;"",capital_restant_du*(taux_interet_annueld/nombre_versements_an),""),"")</f>
        <v/>
      </c>
      <c r="H205" s="264" t="str">
        <f>IF(Valeurs_saisies,IF(colonneA&lt;&gt;"",D205-F205,""),"")</f>
        <v/>
      </c>
      <c r="L205" s="259">
        <f t="shared" si="5"/>
        <v>16</v>
      </c>
    </row>
    <row r="206" spans="2:12" s="259" customFormat="1" ht="14.25" customHeight="1" x14ac:dyDescent="0.2">
      <c r="B206" s="262" t="str">
        <f>IF(Valeurs_saisies,IF(duree_du_pret&gt;L206,B205+1,""),"")</f>
        <v/>
      </c>
      <c r="C206" s="263" t="str">
        <f>IF(Valeurs_saisies,IF(colonneA&lt;&gt;"",DATE(YEAR($D$9),MONTH($D$9)+(colonneA)*12/nombre_versements_an,DAY($D$9)),""),"")</f>
        <v/>
      </c>
      <c r="D206" s="264" t="str">
        <f>IF(Valeurs_saisies,IF(colonneA&lt;&gt;"",H205,""),"")</f>
        <v/>
      </c>
      <c r="E206" s="264" t="str">
        <f t="shared" si="6"/>
        <v/>
      </c>
      <c r="F206" s="264" t="str">
        <f>IF(Valeurs_saisies,IF(colonneA&lt;&gt;"",mensualite-G206,""),"")</f>
        <v/>
      </c>
      <c r="G206" s="264" t="str">
        <f>IF(Valeurs_saisies,IF(colonneA&lt;&gt;"",capital_restant_du*(taux_interet_annueld/nombre_versements_an),""),"")</f>
        <v/>
      </c>
      <c r="H206" s="264" t="str">
        <f>IF(Valeurs_saisies,IF(colonneA&lt;&gt;"",D206-F206,""),"")</f>
        <v/>
      </c>
      <c r="L206" s="259">
        <f t="shared" si="5"/>
        <v>16</v>
      </c>
    </row>
    <row r="207" spans="2:12" s="259" customFormat="1" ht="14.25" customHeight="1" x14ac:dyDescent="0.2">
      <c r="B207" s="262" t="str">
        <f>IF(Valeurs_saisies,IF(duree_du_pret&gt;L207,B206+1,""),"")</f>
        <v/>
      </c>
      <c r="C207" s="263" t="str">
        <f>IF(Valeurs_saisies,IF(colonneA&lt;&gt;"",DATE(YEAR($D$9),MONTH($D$9)+(colonneA)*12/nombre_versements_an,DAY($D$9)),""),"")</f>
        <v/>
      </c>
      <c r="D207" s="264" t="str">
        <f>IF(Valeurs_saisies,IF(colonneA&lt;&gt;"",H206,""),"")</f>
        <v/>
      </c>
      <c r="E207" s="264" t="str">
        <f t="shared" si="6"/>
        <v/>
      </c>
      <c r="F207" s="264" t="str">
        <f>IF(Valeurs_saisies,IF(colonneA&lt;&gt;"",mensualite-G207,""),"")</f>
        <v/>
      </c>
      <c r="G207" s="264" t="str">
        <f>IF(Valeurs_saisies,IF(colonneA&lt;&gt;"",capital_restant_du*(taux_interet_annueld/nombre_versements_an),""),"")</f>
        <v/>
      </c>
      <c r="H207" s="264" t="str">
        <f>IF(Valeurs_saisies,IF(colonneA&lt;&gt;"",D207-F207,""),"")</f>
        <v/>
      </c>
      <c r="L207" s="259">
        <f t="shared" si="5"/>
        <v>16</v>
      </c>
    </row>
    <row r="208" spans="2:12" s="259" customFormat="1" ht="14.25" customHeight="1" x14ac:dyDescent="0.2">
      <c r="B208" s="262" t="str">
        <f>IF(Valeurs_saisies,IF(duree_du_pret&gt;L208,B207+1,""),"")</f>
        <v/>
      </c>
      <c r="C208" s="263" t="str">
        <f>IF(Valeurs_saisies,IF(colonneA&lt;&gt;"",DATE(YEAR($D$9),MONTH($D$9)+(colonneA)*12/nombre_versements_an,DAY($D$9)),""),"")</f>
        <v/>
      </c>
      <c r="D208" s="264" t="str">
        <f>IF(Valeurs_saisies,IF(colonneA&lt;&gt;"",H207,""),"")</f>
        <v/>
      </c>
      <c r="E208" s="264" t="str">
        <f t="shared" si="6"/>
        <v/>
      </c>
      <c r="F208" s="264" t="str">
        <f>IF(Valeurs_saisies,IF(colonneA&lt;&gt;"",mensualite-G208,""),"")</f>
        <v/>
      </c>
      <c r="G208" s="264" t="str">
        <f>IF(Valeurs_saisies,IF(colonneA&lt;&gt;"",capital_restant_du*(taux_interet_annueld/nombre_versements_an),""),"")</f>
        <v/>
      </c>
      <c r="H208" s="264" t="str">
        <f>IF(Valeurs_saisies,IF(colonneA&lt;&gt;"",D208-F208,""),"")</f>
        <v/>
      </c>
      <c r="L208" s="259">
        <f t="shared" si="5"/>
        <v>16</v>
      </c>
    </row>
    <row r="209" spans="2:12" s="259" customFormat="1" ht="14.25" customHeight="1" x14ac:dyDescent="0.2">
      <c r="B209" s="262" t="str">
        <f>IF(Valeurs_saisies,IF(duree_du_pret&gt;L209,B208+1,""),"")</f>
        <v/>
      </c>
      <c r="C209" s="263" t="str">
        <f>IF(Valeurs_saisies,IF(colonneA&lt;&gt;"",DATE(YEAR($D$9),MONTH($D$9)+(colonneA)*12/nombre_versements_an,DAY($D$9)),""),"")</f>
        <v/>
      </c>
      <c r="D209" s="264" t="str">
        <f>IF(Valeurs_saisies,IF(colonneA&lt;&gt;"",H208,""),"")</f>
        <v/>
      </c>
      <c r="E209" s="264" t="str">
        <f t="shared" si="6"/>
        <v/>
      </c>
      <c r="F209" s="264" t="str">
        <f>IF(Valeurs_saisies,IF(colonneA&lt;&gt;"",mensualite-G209,""),"")</f>
        <v/>
      </c>
      <c r="G209" s="264" t="str">
        <f>IF(Valeurs_saisies,IF(colonneA&lt;&gt;"",capital_restant_du*(taux_interet_annueld/nombre_versements_an),""),"")</f>
        <v/>
      </c>
      <c r="H209" s="264" t="str">
        <f>IF(Valeurs_saisies,IF(colonneA&lt;&gt;"",D209-F209,""),"")</f>
        <v/>
      </c>
      <c r="L209" s="259">
        <f t="shared" si="5"/>
        <v>16</v>
      </c>
    </row>
    <row r="210" spans="2:12" s="259" customFormat="1" ht="14.25" customHeight="1" x14ac:dyDescent="0.2">
      <c r="B210" s="262" t="str">
        <f>IF(Valeurs_saisies,IF(duree_du_pret&gt;L210,B209+1,""),"")</f>
        <v/>
      </c>
      <c r="C210" s="263" t="str">
        <f>IF(Valeurs_saisies,IF(colonneA&lt;&gt;"",DATE(YEAR($D$9),MONTH($D$9)+(colonneA)*12/nombre_versements_an,DAY($D$9)),""),"")</f>
        <v/>
      </c>
      <c r="D210" s="264" t="str">
        <f>IF(Valeurs_saisies,IF(colonneA&lt;&gt;"",H209,""),"")</f>
        <v/>
      </c>
      <c r="E210" s="264" t="str">
        <f t="shared" si="6"/>
        <v/>
      </c>
      <c r="F210" s="264" t="str">
        <f>IF(Valeurs_saisies,IF(colonneA&lt;&gt;"",mensualite-G210,""),"")</f>
        <v/>
      </c>
      <c r="G210" s="264" t="str">
        <f>IF(Valeurs_saisies,IF(colonneA&lt;&gt;"",capital_restant_du*(taux_interet_annueld/nombre_versements_an),""),"")</f>
        <v/>
      </c>
      <c r="H210" s="264" t="str">
        <f>IF(Valeurs_saisies,IF(colonneA&lt;&gt;"",D210-F210,""),"")</f>
        <v/>
      </c>
      <c r="L210" s="259">
        <f t="shared" si="5"/>
        <v>16</v>
      </c>
    </row>
    <row r="211" spans="2:12" s="259" customFormat="1" ht="14.25" customHeight="1" x14ac:dyDescent="0.2">
      <c r="B211" s="262" t="str">
        <f>IF(Valeurs_saisies,IF(duree_du_pret&gt;L211,B210+1,""),"")</f>
        <v/>
      </c>
      <c r="C211" s="263" t="str">
        <f>IF(Valeurs_saisies,IF(colonneA&lt;&gt;"",DATE(YEAR($D$9),MONTH($D$9)+(colonneA)*12/nombre_versements_an,DAY($D$9)),""),"")</f>
        <v/>
      </c>
      <c r="D211" s="264" t="str">
        <f>IF(Valeurs_saisies,IF(colonneA&lt;&gt;"",H210,""),"")</f>
        <v/>
      </c>
      <c r="E211" s="264" t="str">
        <f t="shared" si="6"/>
        <v/>
      </c>
      <c r="F211" s="264" t="str">
        <f>IF(Valeurs_saisies,IF(colonneA&lt;&gt;"",mensualite-G211,""),"")</f>
        <v/>
      </c>
      <c r="G211" s="264" t="str">
        <f>IF(Valeurs_saisies,IF(colonneA&lt;&gt;"",capital_restant_du*(taux_interet_annueld/nombre_versements_an),""),"")</f>
        <v/>
      </c>
      <c r="H211" s="264" t="str">
        <f>IF(Valeurs_saisies,IF(colonneA&lt;&gt;"",D211-F211,""),"")</f>
        <v/>
      </c>
      <c r="L211" s="259">
        <f t="shared" si="5"/>
        <v>16</v>
      </c>
    </row>
    <row r="212" spans="2:12" s="259" customFormat="1" ht="14.25" customHeight="1" x14ac:dyDescent="0.2">
      <c r="B212" s="262" t="str">
        <f>IF(Valeurs_saisies,IF(duree_du_pret&gt;L212,B211+1,""),"")</f>
        <v/>
      </c>
      <c r="C212" s="263" t="str">
        <f>IF(Valeurs_saisies,IF(colonneA&lt;&gt;"",DATE(YEAR($D$9),MONTH($D$9)+(colonneA)*12/nombre_versements_an,DAY($D$9)),""),"")</f>
        <v/>
      </c>
      <c r="D212" s="264" t="str">
        <f>IF(Valeurs_saisies,IF(colonneA&lt;&gt;"",H211,""),"")</f>
        <v/>
      </c>
      <c r="E212" s="264" t="str">
        <f t="shared" si="6"/>
        <v/>
      </c>
      <c r="F212" s="264" t="str">
        <f>IF(Valeurs_saisies,IF(colonneA&lt;&gt;"",mensualite-G212,""),"")</f>
        <v/>
      </c>
      <c r="G212" s="264" t="str">
        <f>IF(Valeurs_saisies,IF(colonneA&lt;&gt;"",capital_restant_du*(taux_interet_annueld/nombre_versements_an),""),"")</f>
        <v/>
      </c>
      <c r="H212" s="264" t="str">
        <f>IF(Valeurs_saisies,IF(colonneA&lt;&gt;"",D212-F212,""),"")</f>
        <v/>
      </c>
      <c r="L212" s="259">
        <f t="shared" si="5"/>
        <v>16</v>
      </c>
    </row>
    <row r="213" spans="2:12" s="259" customFormat="1" ht="14.25" customHeight="1" x14ac:dyDescent="0.2">
      <c r="B213" s="262" t="str">
        <f>IF(Valeurs_saisies,IF(duree_du_pret&gt;L213,B212+1,""),"")</f>
        <v/>
      </c>
      <c r="C213" s="263" t="str">
        <f>IF(Valeurs_saisies,IF(colonneA&lt;&gt;"",DATE(YEAR($D$9),MONTH($D$9)+(colonneA)*12/nombre_versements_an,DAY($D$9)),""),"")</f>
        <v/>
      </c>
      <c r="D213" s="264" t="str">
        <f>IF(Valeurs_saisies,IF(colonneA&lt;&gt;"",H212,""),"")</f>
        <v/>
      </c>
      <c r="E213" s="264" t="str">
        <f t="shared" si="6"/>
        <v/>
      </c>
      <c r="F213" s="264" t="str">
        <f>IF(Valeurs_saisies,IF(colonneA&lt;&gt;"",mensualite-G213,""),"")</f>
        <v/>
      </c>
      <c r="G213" s="264" t="str">
        <f>IF(Valeurs_saisies,IF(colonneA&lt;&gt;"",capital_restant_du*(taux_interet_annueld/nombre_versements_an),""),"")</f>
        <v/>
      </c>
      <c r="H213" s="264" t="str">
        <f>IF(Valeurs_saisies,IF(colonneA&lt;&gt;"",D213-F213,""),"")</f>
        <v/>
      </c>
      <c r="L213" s="259">
        <f t="shared" si="5"/>
        <v>16</v>
      </c>
    </row>
    <row r="214" spans="2:12" s="259" customFormat="1" ht="14.25" customHeight="1" x14ac:dyDescent="0.2">
      <c r="B214" s="262" t="str">
        <f>IF(Valeurs_saisies,IF(duree_du_pret&gt;L214,B213+1,""),"")</f>
        <v/>
      </c>
      <c r="C214" s="263" t="str">
        <f>IF(Valeurs_saisies,IF(colonneA&lt;&gt;"",DATE(YEAR($D$9),MONTH($D$9)+(colonneA)*12/nombre_versements_an,DAY($D$9)),""),"")</f>
        <v/>
      </c>
      <c r="D214" s="264" t="str">
        <f>IF(Valeurs_saisies,IF(colonneA&lt;&gt;"",H213,""),"")</f>
        <v/>
      </c>
      <c r="E214" s="264" t="str">
        <f t="shared" si="6"/>
        <v/>
      </c>
      <c r="F214" s="264" t="str">
        <f>IF(Valeurs_saisies,IF(colonneA&lt;&gt;"",mensualite-G214,""),"")</f>
        <v/>
      </c>
      <c r="G214" s="264" t="str">
        <f>IF(Valeurs_saisies,IF(colonneA&lt;&gt;"",capital_restant_du*(taux_interet_annueld/nombre_versements_an),""),"")</f>
        <v/>
      </c>
      <c r="H214" s="264" t="str">
        <f>IF(Valeurs_saisies,IF(colonneA&lt;&gt;"",D214-F214,""),"")</f>
        <v/>
      </c>
      <c r="L214" s="259">
        <f t="shared" si="5"/>
        <v>16</v>
      </c>
    </row>
    <row r="215" spans="2:12" s="259" customFormat="1" ht="14.25" customHeight="1" x14ac:dyDescent="0.2">
      <c r="B215" s="262" t="str">
        <f>IF(Valeurs_saisies,IF(duree_du_pret&gt;L215,B214+1,""),"")</f>
        <v/>
      </c>
      <c r="C215" s="263" t="str">
        <f>IF(Valeurs_saisies,IF(colonneA&lt;&gt;"",DATE(YEAR($D$9),MONTH($D$9)+(colonneA)*12/nombre_versements_an,DAY($D$9)),""),"")</f>
        <v/>
      </c>
      <c r="D215" s="264" t="str">
        <f>IF(Valeurs_saisies,IF(colonneA&lt;&gt;"",H214,""),"")</f>
        <v/>
      </c>
      <c r="E215" s="264" t="str">
        <f t="shared" si="6"/>
        <v/>
      </c>
      <c r="F215" s="264" t="str">
        <f>IF(Valeurs_saisies,IF(colonneA&lt;&gt;"",mensualite-G215,""),"")</f>
        <v/>
      </c>
      <c r="G215" s="264" t="str">
        <f>IF(Valeurs_saisies,IF(colonneA&lt;&gt;"",capital_restant_du*(taux_interet_annueld/nombre_versements_an),""),"")</f>
        <v/>
      </c>
      <c r="H215" s="264" t="str">
        <f>IF(Valeurs_saisies,IF(colonneA&lt;&gt;"",D215-F215,""),"")</f>
        <v/>
      </c>
      <c r="L215" s="259">
        <f t="shared" si="5"/>
        <v>16</v>
      </c>
    </row>
    <row r="216" spans="2:12" s="259" customFormat="1" ht="14.25" customHeight="1" x14ac:dyDescent="0.2">
      <c r="B216" s="262" t="str">
        <f>IF(Valeurs_saisies,IF(duree_du_pret&gt;L216,B215+1,""),"")</f>
        <v/>
      </c>
      <c r="C216" s="263" t="str">
        <f>IF(Valeurs_saisies,IF(colonneA&lt;&gt;"",DATE(YEAR($D$9),MONTH($D$9)+(colonneA)*12/nombre_versements_an,DAY($D$9)),""),"")</f>
        <v/>
      </c>
      <c r="D216" s="264" t="str">
        <f>IF(Valeurs_saisies,IF(colonneA&lt;&gt;"",H215,""),"")</f>
        <v/>
      </c>
      <c r="E216" s="264" t="str">
        <f t="shared" si="6"/>
        <v/>
      </c>
      <c r="F216" s="264" t="str">
        <f>IF(Valeurs_saisies,IF(colonneA&lt;&gt;"",mensualite-G216,""),"")</f>
        <v/>
      </c>
      <c r="G216" s="264" t="str">
        <f>IF(Valeurs_saisies,IF(colonneA&lt;&gt;"",capital_restant_du*(taux_interet_annueld/nombre_versements_an),""),"")</f>
        <v/>
      </c>
      <c r="H216" s="264" t="str">
        <f>IF(Valeurs_saisies,IF(colonneA&lt;&gt;"",D216-F216,""),"")</f>
        <v/>
      </c>
      <c r="L216" s="259">
        <f t="shared" si="5"/>
        <v>17</v>
      </c>
    </row>
    <row r="217" spans="2:12" s="259" customFormat="1" ht="14.25" customHeight="1" x14ac:dyDescent="0.2">
      <c r="B217" s="262" t="str">
        <f>IF(Valeurs_saisies,IF(duree_du_pret&gt;L217,B216+1,""),"")</f>
        <v/>
      </c>
      <c r="C217" s="263" t="str">
        <f>IF(Valeurs_saisies,IF(colonneA&lt;&gt;"",DATE(YEAR($D$9),MONTH($D$9)+(colonneA)*12/nombre_versements_an,DAY($D$9)),""),"")</f>
        <v/>
      </c>
      <c r="D217" s="264" t="str">
        <f>IF(Valeurs_saisies,IF(colonneA&lt;&gt;"",H216,""),"")</f>
        <v/>
      </c>
      <c r="E217" s="264" t="str">
        <f t="shared" si="6"/>
        <v/>
      </c>
      <c r="F217" s="264" t="str">
        <f>IF(Valeurs_saisies,IF(colonneA&lt;&gt;"",mensualite-G217,""),"")</f>
        <v/>
      </c>
      <c r="G217" s="264" t="str">
        <f>IF(Valeurs_saisies,IF(colonneA&lt;&gt;"",capital_restant_du*(taux_interet_annueld/nombre_versements_an),""),"")</f>
        <v/>
      </c>
      <c r="H217" s="264" t="str">
        <f>IF(Valeurs_saisies,IF(colonneA&lt;&gt;"",D217-F217,""),"")</f>
        <v/>
      </c>
      <c r="L217" s="259">
        <f t="shared" ref="L217:L280" si="7">L205+1</f>
        <v>17</v>
      </c>
    </row>
    <row r="218" spans="2:12" s="259" customFormat="1" ht="14.25" customHeight="1" x14ac:dyDescent="0.2">
      <c r="B218" s="262" t="str">
        <f>IF(Valeurs_saisies,IF(duree_du_pret&gt;L218,B217+1,""),"")</f>
        <v/>
      </c>
      <c r="C218" s="263" t="str">
        <f>IF(Valeurs_saisies,IF(colonneA&lt;&gt;"",DATE(YEAR($D$9),MONTH($D$9)+(colonneA)*12/nombre_versements_an,DAY($D$9)),""),"")</f>
        <v/>
      </c>
      <c r="D218" s="264" t="str">
        <f>IF(Valeurs_saisies,IF(colonneA&lt;&gt;"",H217,""),"")</f>
        <v/>
      </c>
      <c r="E218" s="264" t="str">
        <f t="shared" si="6"/>
        <v/>
      </c>
      <c r="F218" s="264" t="str">
        <f>IF(Valeurs_saisies,IF(colonneA&lt;&gt;"",mensualite-G218,""),"")</f>
        <v/>
      </c>
      <c r="G218" s="264" t="str">
        <f>IF(Valeurs_saisies,IF(colonneA&lt;&gt;"",capital_restant_du*(taux_interet_annueld/nombre_versements_an),""),"")</f>
        <v/>
      </c>
      <c r="H218" s="264" t="str">
        <f>IF(Valeurs_saisies,IF(colonneA&lt;&gt;"",D218-F218,""),"")</f>
        <v/>
      </c>
      <c r="L218" s="259">
        <f t="shared" si="7"/>
        <v>17</v>
      </c>
    </row>
    <row r="219" spans="2:12" s="259" customFormat="1" ht="14.25" customHeight="1" x14ac:dyDescent="0.2">
      <c r="B219" s="262" t="str">
        <f>IF(Valeurs_saisies,IF(duree_du_pret&gt;L219,B218+1,""),"")</f>
        <v/>
      </c>
      <c r="C219" s="263" t="str">
        <f>IF(Valeurs_saisies,IF(colonneA&lt;&gt;"",DATE(YEAR($D$9),MONTH($D$9)+(colonneA)*12/nombre_versements_an,DAY($D$9)),""),"")</f>
        <v/>
      </c>
      <c r="D219" s="264" t="str">
        <f>IF(Valeurs_saisies,IF(colonneA&lt;&gt;"",H218,""),"")</f>
        <v/>
      </c>
      <c r="E219" s="264" t="str">
        <f t="shared" si="6"/>
        <v/>
      </c>
      <c r="F219" s="264" t="str">
        <f>IF(Valeurs_saisies,IF(colonneA&lt;&gt;"",mensualite-G219,""),"")</f>
        <v/>
      </c>
      <c r="G219" s="264" t="str">
        <f>IF(Valeurs_saisies,IF(colonneA&lt;&gt;"",capital_restant_du*(taux_interet_annueld/nombre_versements_an),""),"")</f>
        <v/>
      </c>
      <c r="H219" s="264" t="str">
        <f>IF(Valeurs_saisies,IF(colonneA&lt;&gt;"",D219-F219,""),"")</f>
        <v/>
      </c>
      <c r="L219" s="259">
        <f t="shared" si="7"/>
        <v>17</v>
      </c>
    </row>
    <row r="220" spans="2:12" s="259" customFormat="1" ht="14.25" customHeight="1" x14ac:dyDescent="0.2">
      <c r="B220" s="262" t="str">
        <f>IF(Valeurs_saisies,IF(duree_du_pret&gt;L220,B219+1,""),"")</f>
        <v/>
      </c>
      <c r="C220" s="263" t="str">
        <f>IF(Valeurs_saisies,IF(colonneA&lt;&gt;"",DATE(YEAR($D$9),MONTH($D$9)+(colonneA)*12/nombre_versements_an,DAY($D$9)),""),"")</f>
        <v/>
      </c>
      <c r="D220" s="264" t="str">
        <f>IF(Valeurs_saisies,IF(colonneA&lt;&gt;"",H219,""),"")</f>
        <v/>
      </c>
      <c r="E220" s="264" t="str">
        <f t="shared" si="6"/>
        <v/>
      </c>
      <c r="F220" s="264" t="str">
        <f>IF(Valeurs_saisies,IF(colonneA&lt;&gt;"",mensualite-G220,""),"")</f>
        <v/>
      </c>
      <c r="G220" s="264" t="str">
        <f>IF(Valeurs_saisies,IF(colonneA&lt;&gt;"",capital_restant_du*(taux_interet_annueld/nombre_versements_an),""),"")</f>
        <v/>
      </c>
      <c r="H220" s="264" t="str">
        <f>IF(Valeurs_saisies,IF(colonneA&lt;&gt;"",D220-F220,""),"")</f>
        <v/>
      </c>
      <c r="L220" s="259">
        <f t="shared" si="7"/>
        <v>17</v>
      </c>
    </row>
    <row r="221" spans="2:12" s="259" customFormat="1" ht="14.25" customHeight="1" x14ac:dyDescent="0.2">
      <c r="B221" s="262" t="str">
        <f>IF(Valeurs_saisies,IF(duree_du_pret&gt;L221,B220+1,""),"")</f>
        <v/>
      </c>
      <c r="C221" s="263" t="str">
        <f>IF(Valeurs_saisies,IF(colonneA&lt;&gt;"",DATE(YEAR($D$9),MONTH($D$9)+(colonneA)*12/nombre_versements_an,DAY($D$9)),""),"")</f>
        <v/>
      </c>
      <c r="D221" s="264" t="str">
        <f>IF(Valeurs_saisies,IF(colonneA&lt;&gt;"",H220,""),"")</f>
        <v/>
      </c>
      <c r="E221" s="264" t="str">
        <f t="shared" si="6"/>
        <v/>
      </c>
      <c r="F221" s="264" t="str">
        <f>IF(Valeurs_saisies,IF(colonneA&lt;&gt;"",mensualite-G221,""),"")</f>
        <v/>
      </c>
      <c r="G221" s="264" t="str">
        <f>IF(Valeurs_saisies,IF(colonneA&lt;&gt;"",capital_restant_du*(taux_interet_annueld/nombre_versements_an),""),"")</f>
        <v/>
      </c>
      <c r="H221" s="264" t="str">
        <f>IF(Valeurs_saisies,IF(colonneA&lt;&gt;"",D221-F221,""),"")</f>
        <v/>
      </c>
      <c r="L221" s="259">
        <f t="shared" si="7"/>
        <v>17</v>
      </c>
    </row>
    <row r="222" spans="2:12" s="259" customFormat="1" ht="14.25" customHeight="1" x14ac:dyDescent="0.2">
      <c r="B222" s="262" t="str">
        <f>IF(Valeurs_saisies,IF(duree_du_pret&gt;L222,B221+1,""),"")</f>
        <v/>
      </c>
      <c r="C222" s="263" t="str">
        <f>IF(Valeurs_saisies,IF(colonneA&lt;&gt;"",DATE(YEAR($D$9),MONTH($D$9)+(colonneA)*12/nombre_versements_an,DAY($D$9)),""),"")</f>
        <v/>
      </c>
      <c r="D222" s="264" t="str">
        <f>IF(Valeurs_saisies,IF(colonneA&lt;&gt;"",H221,""),"")</f>
        <v/>
      </c>
      <c r="E222" s="264" t="str">
        <f t="shared" si="6"/>
        <v/>
      </c>
      <c r="F222" s="264" t="str">
        <f>IF(Valeurs_saisies,IF(colonneA&lt;&gt;"",mensualite-G222,""),"")</f>
        <v/>
      </c>
      <c r="G222" s="264" t="str">
        <f>IF(Valeurs_saisies,IF(colonneA&lt;&gt;"",capital_restant_du*(taux_interet_annueld/nombre_versements_an),""),"")</f>
        <v/>
      </c>
      <c r="H222" s="264" t="str">
        <f>IF(Valeurs_saisies,IF(colonneA&lt;&gt;"",D222-F222,""),"")</f>
        <v/>
      </c>
      <c r="L222" s="259">
        <f t="shared" si="7"/>
        <v>17</v>
      </c>
    </row>
    <row r="223" spans="2:12" s="259" customFormat="1" ht="14.25" customHeight="1" x14ac:dyDescent="0.2">
      <c r="B223" s="262" t="str">
        <f>IF(Valeurs_saisies,IF(duree_du_pret&gt;L223,B222+1,""),"")</f>
        <v/>
      </c>
      <c r="C223" s="263" t="str">
        <f>IF(Valeurs_saisies,IF(colonneA&lt;&gt;"",DATE(YEAR($D$9),MONTH($D$9)+(colonneA)*12/nombre_versements_an,DAY($D$9)),""),"")</f>
        <v/>
      </c>
      <c r="D223" s="264" t="str">
        <f>IF(Valeurs_saisies,IF(colonneA&lt;&gt;"",H222,""),"")</f>
        <v/>
      </c>
      <c r="E223" s="264" t="str">
        <f t="shared" si="6"/>
        <v/>
      </c>
      <c r="F223" s="264" t="str">
        <f>IF(Valeurs_saisies,IF(colonneA&lt;&gt;"",mensualite-G223,""),"")</f>
        <v/>
      </c>
      <c r="G223" s="264" t="str">
        <f>IF(Valeurs_saisies,IF(colonneA&lt;&gt;"",capital_restant_du*(taux_interet_annueld/nombre_versements_an),""),"")</f>
        <v/>
      </c>
      <c r="H223" s="264" t="str">
        <f>IF(Valeurs_saisies,IF(colonneA&lt;&gt;"",D223-F223,""),"")</f>
        <v/>
      </c>
      <c r="L223" s="259">
        <f t="shared" si="7"/>
        <v>17</v>
      </c>
    </row>
    <row r="224" spans="2:12" s="259" customFormat="1" ht="14.25" customHeight="1" x14ac:dyDescent="0.2">
      <c r="B224" s="262" t="str">
        <f>IF(Valeurs_saisies,IF(duree_du_pret&gt;L224,B223+1,""),"")</f>
        <v/>
      </c>
      <c r="C224" s="263" t="str">
        <f>IF(Valeurs_saisies,IF(colonneA&lt;&gt;"",DATE(YEAR($D$9),MONTH($D$9)+(colonneA)*12/nombre_versements_an,DAY($D$9)),""),"")</f>
        <v/>
      </c>
      <c r="D224" s="264" t="str">
        <f>IF(Valeurs_saisies,IF(colonneA&lt;&gt;"",H223,""),"")</f>
        <v/>
      </c>
      <c r="E224" s="264" t="str">
        <f t="shared" si="6"/>
        <v/>
      </c>
      <c r="F224" s="264" t="str">
        <f>IF(Valeurs_saisies,IF(colonneA&lt;&gt;"",mensualite-G224,""),"")</f>
        <v/>
      </c>
      <c r="G224" s="264" t="str">
        <f>IF(Valeurs_saisies,IF(colonneA&lt;&gt;"",capital_restant_du*(taux_interet_annueld/nombre_versements_an),""),"")</f>
        <v/>
      </c>
      <c r="H224" s="264" t="str">
        <f>IF(Valeurs_saisies,IF(colonneA&lt;&gt;"",D224-F224,""),"")</f>
        <v/>
      </c>
      <c r="L224" s="259">
        <f t="shared" si="7"/>
        <v>17</v>
      </c>
    </row>
    <row r="225" spans="2:12" s="259" customFormat="1" ht="14.25" customHeight="1" x14ac:dyDescent="0.2">
      <c r="B225" s="262" t="str">
        <f>IF(Valeurs_saisies,IF(duree_du_pret&gt;L225,B224+1,""),"")</f>
        <v/>
      </c>
      <c r="C225" s="263" t="str">
        <f>IF(Valeurs_saisies,IF(colonneA&lt;&gt;"",DATE(YEAR($D$9),MONTH($D$9)+(colonneA)*12/nombre_versements_an,DAY($D$9)),""),"")</f>
        <v/>
      </c>
      <c r="D225" s="264" t="str">
        <f>IF(Valeurs_saisies,IF(colonneA&lt;&gt;"",H224,""),"")</f>
        <v/>
      </c>
      <c r="E225" s="264" t="str">
        <f t="shared" si="6"/>
        <v/>
      </c>
      <c r="F225" s="264" t="str">
        <f>IF(Valeurs_saisies,IF(colonneA&lt;&gt;"",mensualite-G225,""),"")</f>
        <v/>
      </c>
      <c r="G225" s="264" t="str">
        <f>IF(Valeurs_saisies,IF(colonneA&lt;&gt;"",capital_restant_du*(taux_interet_annueld/nombre_versements_an),""),"")</f>
        <v/>
      </c>
      <c r="H225" s="264" t="str">
        <f>IF(Valeurs_saisies,IF(colonneA&lt;&gt;"",D225-F225,""),"")</f>
        <v/>
      </c>
      <c r="L225" s="259">
        <f t="shared" si="7"/>
        <v>17</v>
      </c>
    </row>
    <row r="226" spans="2:12" s="259" customFormat="1" ht="14.25" customHeight="1" x14ac:dyDescent="0.2">
      <c r="B226" s="262" t="str">
        <f>IF(Valeurs_saisies,IF(duree_du_pret&gt;L226,B225+1,""),"")</f>
        <v/>
      </c>
      <c r="C226" s="263" t="str">
        <f>IF(Valeurs_saisies,IF(colonneA&lt;&gt;"",DATE(YEAR($D$9),MONTH($D$9)+(colonneA)*12/nombre_versements_an,DAY($D$9)),""),"")</f>
        <v/>
      </c>
      <c r="D226" s="264" t="str">
        <f>IF(Valeurs_saisies,IF(colonneA&lt;&gt;"",H225,""),"")</f>
        <v/>
      </c>
      <c r="E226" s="264" t="str">
        <f t="shared" si="6"/>
        <v/>
      </c>
      <c r="F226" s="264" t="str">
        <f>IF(Valeurs_saisies,IF(colonneA&lt;&gt;"",mensualite-G226,""),"")</f>
        <v/>
      </c>
      <c r="G226" s="264" t="str">
        <f>IF(Valeurs_saisies,IF(colonneA&lt;&gt;"",capital_restant_du*(taux_interet_annueld/nombre_versements_an),""),"")</f>
        <v/>
      </c>
      <c r="H226" s="264" t="str">
        <f>IF(Valeurs_saisies,IF(colonneA&lt;&gt;"",D226-F226,""),"")</f>
        <v/>
      </c>
      <c r="L226" s="259">
        <f t="shared" si="7"/>
        <v>17</v>
      </c>
    </row>
    <row r="227" spans="2:12" s="259" customFormat="1" ht="14.25" customHeight="1" x14ac:dyDescent="0.2">
      <c r="B227" s="262" t="str">
        <f>IF(Valeurs_saisies,IF(duree_du_pret&gt;L227,B226+1,""),"")</f>
        <v/>
      </c>
      <c r="C227" s="263" t="str">
        <f>IF(Valeurs_saisies,IF(colonneA&lt;&gt;"",DATE(YEAR($D$9),MONTH($D$9)+(colonneA)*12/nombre_versements_an,DAY($D$9)),""),"")</f>
        <v/>
      </c>
      <c r="D227" s="264" t="str">
        <f>IF(Valeurs_saisies,IF(colonneA&lt;&gt;"",H226,""),"")</f>
        <v/>
      </c>
      <c r="E227" s="264" t="str">
        <f t="shared" si="6"/>
        <v/>
      </c>
      <c r="F227" s="264" t="str">
        <f>IF(Valeurs_saisies,IF(colonneA&lt;&gt;"",mensualite-G227,""),"")</f>
        <v/>
      </c>
      <c r="G227" s="264" t="str">
        <f>IF(Valeurs_saisies,IF(colonneA&lt;&gt;"",capital_restant_du*(taux_interet_annueld/nombre_versements_an),""),"")</f>
        <v/>
      </c>
      <c r="H227" s="264" t="str">
        <f>IF(Valeurs_saisies,IF(colonneA&lt;&gt;"",D227-F227,""),"")</f>
        <v/>
      </c>
      <c r="L227" s="259">
        <f t="shared" si="7"/>
        <v>17</v>
      </c>
    </row>
    <row r="228" spans="2:12" s="259" customFormat="1" ht="14.25" customHeight="1" x14ac:dyDescent="0.2">
      <c r="B228" s="262" t="str">
        <f>IF(Valeurs_saisies,IF(duree_du_pret&gt;L228,B227+1,""),"")</f>
        <v/>
      </c>
      <c r="C228" s="263" t="str">
        <f>IF(Valeurs_saisies,IF(colonneA&lt;&gt;"",DATE(YEAR($D$9),MONTH($D$9)+(colonneA)*12/nombre_versements_an,DAY($D$9)),""),"")</f>
        <v/>
      </c>
      <c r="D228" s="264" t="str">
        <f>IF(Valeurs_saisies,IF(colonneA&lt;&gt;"",H227,""),"")</f>
        <v/>
      </c>
      <c r="E228" s="264" t="str">
        <f t="shared" si="6"/>
        <v/>
      </c>
      <c r="F228" s="264" t="str">
        <f>IF(Valeurs_saisies,IF(colonneA&lt;&gt;"",mensualite-G228,""),"")</f>
        <v/>
      </c>
      <c r="G228" s="264" t="str">
        <f>IF(Valeurs_saisies,IF(colonneA&lt;&gt;"",capital_restant_du*(taux_interet_annueld/nombre_versements_an),""),"")</f>
        <v/>
      </c>
      <c r="H228" s="264" t="str">
        <f>IF(Valeurs_saisies,IF(colonneA&lt;&gt;"",D228-F228,""),"")</f>
        <v/>
      </c>
      <c r="L228" s="259">
        <f t="shared" si="7"/>
        <v>18</v>
      </c>
    </row>
    <row r="229" spans="2:12" s="259" customFormat="1" ht="14.25" customHeight="1" x14ac:dyDescent="0.2">
      <c r="B229" s="262" t="str">
        <f>IF(Valeurs_saisies,IF(duree_du_pret&gt;L229,B228+1,""),"")</f>
        <v/>
      </c>
      <c r="C229" s="263" t="str">
        <f>IF(Valeurs_saisies,IF(colonneA&lt;&gt;"",DATE(YEAR($D$9),MONTH($D$9)+(colonneA)*12/nombre_versements_an,DAY($D$9)),""),"")</f>
        <v/>
      </c>
      <c r="D229" s="264" t="str">
        <f>IF(Valeurs_saisies,IF(colonneA&lt;&gt;"",H228,""),"")</f>
        <v/>
      </c>
      <c r="E229" s="264" t="str">
        <f t="shared" si="6"/>
        <v/>
      </c>
      <c r="F229" s="264" t="str">
        <f>IF(Valeurs_saisies,IF(colonneA&lt;&gt;"",mensualite-G229,""),"")</f>
        <v/>
      </c>
      <c r="G229" s="264" t="str">
        <f>IF(Valeurs_saisies,IF(colonneA&lt;&gt;"",capital_restant_du*(taux_interet_annueld/nombre_versements_an),""),"")</f>
        <v/>
      </c>
      <c r="H229" s="264" t="str">
        <f>IF(Valeurs_saisies,IF(colonneA&lt;&gt;"",D229-F229,""),"")</f>
        <v/>
      </c>
      <c r="L229" s="259">
        <f t="shared" si="7"/>
        <v>18</v>
      </c>
    </row>
    <row r="230" spans="2:12" s="259" customFormat="1" ht="14.25" customHeight="1" x14ac:dyDescent="0.2">
      <c r="B230" s="262" t="str">
        <f>IF(Valeurs_saisies,IF(duree_du_pret&gt;L230,B229+1,""),"")</f>
        <v/>
      </c>
      <c r="C230" s="263" t="str">
        <f>IF(Valeurs_saisies,IF(colonneA&lt;&gt;"",DATE(YEAR($D$9),MONTH($D$9)+(colonneA)*12/nombre_versements_an,DAY($D$9)),""),"")</f>
        <v/>
      </c>
      <c r="D230" s="264" t="str">
        <f>IF(Valeurs_saisies,IF(colonneA&lt;&gt;"",H229,""),"")</f>
        <v/>
      </c>
      <c r="E230" s="264" t="str">
        <f t="shared" si="6"/>
        <v/>
      </c>
      <c r="F230" s="264" t="str">
        <f>IF(Valeurs_saisies,IF(colonneA&lt;&gt;"",mensualite-G230,""),"")</f>
        <v/>
      </c>
      <c r="G230" s="264" t="str">
        <f>IF(Valeurs_saisies,IF(colonneA&lt;&gt;"",capital_restant_du*(taux_interet_annueld/nombre_versements_an),""),"")</f>
        <v/>
      </c>
      <c r="H230" s="264" t="str">
        <f>IF(Valeurs_saisies,IF(colonneA&lt;&gt;"",D230-F230,""),"")</f>
        <v/>
      </c>
      <c r="L230" s="259">
        <f t="shared" si="7"/>
        <v>18</v>
      </c>
    </row>
    <row r="231" spans="2:12" s="259" customFormat="1" ht="14.25" customHeight="1" x14ac:dyDescent="0.2">
      <c r="B231" s="262" t="str">
        <f>IF(Valeurs_saisies,IF(duree_du_pret&gt;L231,B230+1,""),"")</f>
        <v/>
      </c>
      <c r="C231" s="263" t="str">
        <f>IF(Valeurs_saisies,IF(colonneA&lt;&gt;"",DATE(YEAR($D$9),MONTH($D$9)+(colonneA)*12/nombre_versements_an,DAY($D$9)),""),"")</f>
        <v/>
      </c>
      <c r="D231" s="264" t="str">
        <f>IF(Valeurs_saisies,IF(colonneA&lt;&gt;"",H230,""),"")</f>
        <v/>
      </c>
      <c r="E231" s="264" t="str">
        <f t="shared" si="6"/>
        <v/>
      </c>
      <c r="F231" s="264" t="str">
        <f>IF(Valeurs_saisies,IF(colonneA&lt;&gt;"",mensualite-G231,""),"")</f>
        <v/>
      </c>
      <c r="G231" s="264" t="str">
        <f>IF(Valeurs_saisies,IF(colonneA&lt;&gt;"",capital_restant_du*(taux_interet_annueld/nombre_versements_an),""),"")</f>
        <v/>
      </c>
      <c r="H231" s="264" t="str">
        <f>IF(Valeurs_saisies,IF(colonneA&lt;&gt;"",D231-F231,""),"")</f>
        <v/>
      </c>
      <c r="L231" s="259">
        <f t="shared" si="7"/>
        <v>18</v>
      </c>
    </row>
    <row r="232" spans="2:12" s="259" customFormat="1" ht="14.25" customHeight="1" x14ac:dyDescent="0.2">
      <c r="B232" s="262" t="str">
        <f>IF(Valeurs_saisies,IF(duree_du_pret&gt;L232,B231+1,""),"")</f>
        <v/>
      </c>
      <c r="C232" s="263" t="str">
        <f>IF(Valeurs_saisies,IF(colonneA&lt;&gt;"",DATE(YEAR($D$9),MONTH($D$9)+(colonneA)*12/nombre_versements_an,DAY($D$9)),""),"")</f>
        <v/>
      </c>
      <c r="D232" s="264" t="str">
        <f>IF(Valeurs_saisies,IF(colonneA&lt;&gt;"",H231,""),"")</f>
        <v/>
      </c>
      <c r="E232" s="264" t="str">
        <f t="shared" si="6"/>
        <v/>
      </c>
      <c r="F232" s="264" t="str">
        <f>IF(Valeurs_saisies,IF(colonneA&lt;&gt;"",mensualite-G232,""),"")</f>
        <v/>
      </c>
      <c r="G232" s="264" t="str">
        <f>IF(Valeurs_saisies,IF(colonneA&lt;&gt;"",capital_restant_du*(taux_interet_annueld/nombre_versements_an),""),"")</f>
        <v/>
      </c>
      <c r="H232" s="264" t="str">
        <f>IF(Valeurs_saisies,IF(colonneA&lt;&gt;"",D232-F232,""),"")</f>
        <v/>
      </c>
      <c r="L232" s="259">
        <f t="shared" si="7"/>
        <v>18</v>
      </c>
    </row>
    <row r="233" spans="2:12" s="259" customFormat="1" ht="14.25" customHeight="1" x14ac:dyDescent="0.2">
      <c r="B233" s="262" t="str">
        <f>IF(Valeurs_saisies,IF(duree_du_pret&gt;L233,B232+1,""),"")</f>
        <v/>
      </c>
      <c r="C233" s="263" t="str">
        <f>IF(Valeurs_saisies,IF(colonneA&lt;&gt;"",DATE(YEAR($D$9),MONTH($D$9)+(colonneA)*12/nombre_versements_an,DAY($D$9)),""),"")</f>
        <v/>
      </c>
      <c r="D233" s="264" t="str">
        <f>IF(Valeurs_saisies,IF(colonneA&lt;&gt;"",H232,""),"")</f>
        <v/>
      </c>
      <c r="E233" s="264" t="str">
        <f t="shared" si="6"/>
        <v/>
      </c>
      <c r="F233" s="264" t="str">
        <f>IF(Valeurs_saisies,IF(colonneA&lt;&gt;"",mensualite-G233,""),"")</f>
        <v/>
      </c>
      <c r="G233" s="264" t="str">
        <f>IF(Valeurs_saisies,IF(colonneA&lt;&gt;"",capital_restant_du*(taux_interet_annueld/nombre_versements_an),""),"")</f>
        <v/>
      </c>
      <c r="H233" s="264" t="str">
        <f>IF(Valeurs_saisies,IF(colonneA&lt;&gt;"",D233-F233,""),"")</f>
        <v/>
      </c>
      <c r="L233" s="259">
        <f t="shared" si="7"/>
        <v>18</v>
      </c>
    </row>
    <row r="234" spans="2:12" s="259" customFormat="1" ht="14.25" customHeight="1" x14ac:dyDescent="0.2">
      <c r="B234" s="262" t="str">
        <f>IF(Valeurs_saisies,IF(duree_du_pret&gt;L234,B233+1,""),"")</f>
        <v/>
      </c>
      <c r="C234" s="263" t="str">
        <f>IF(Valeurs_saisies,IF(colonneA&lt;&gt;"",DATE(YEAR($D$9),MONTH($D$9)+(colonneA)*12/nombre_versements_an,DAY($D$9)),""),"")</f>
        <v/>
      </c>
      <c r="D234" s="264" t="str">
        <f>IF(Valeurs_saisies,IF(colonneA&lt;&gt;"",H233,""),"")</f>
        <v/>
      </c>
      <c r="E234" s="264" t="str">
        <f t="shared" si="6"/>
        <v/>
      </c>
      <c r="F234" s="264" t="str">
        <f>IF(Valeurs_saisies,IF(colonneA&lt;&gt;"",mensualite-G234,""),"")</f>
        <v/>
      </c>
      <c r="G234" s="264" t="str">
        <f>IF(Valeurs_saisies,IF(colonneA&lt;&gt;"",capital_restant_du*(taux_interet_annueld/nombre_versements_an),""),"")</f>
        <v/>
      </c>
      <c r="H234" s="264" t="str">
        <f>IF(Valeurs_saisies,IF(colonneA&lt;&gt;"",D234-F234,""),"")</f>
        <v/>
      </c>
      <c r="L234" s="259">
        <f t="shared" si="7"/>
        <v>18</v>
      </c>
    </row>
    <row r="235" spans="2:12" s="259" customFormat="1" ht="14.25" customHeight="1" x14ac:dyDescent="0.2">
      <c r="B235" s="262" t="str">
        <f>IF(Valeurs_saisies,IF(duree_du_pret&gt;L235,B234+1,""),"")</f>
        <v/>
      </c>
      <c r="C235" s="263" t="str">
        <f>IF(Valeurs_saisies,IF(colonneA&lt;&gt;"",DATE(YEAR($D$9),MONTH($D$9)+(colonneA)*12/nombre_versements_an,DAY($D$9)),""),"")</f>
        <v/>
      </c>
      <c r="D235" s="264" t="str">
        <f>IF(Valeurs_saisies,IF(colonneA&lt;&gt;"",H234,""),"")</f>
        <v/>
      </c>
      <c r="E235" s="264" t="str">
        <f t="shared" si="6"/>
        <v/>
      </c>
      <c r="F235" s="264" t="str">
        <f>IF(Valeurs_saisies,IF(colonneA&lt;&gt;"",mensualite-G235,""),"")</f>
        <v/>
      </c>
      <c r="G235" s="264" t="str">
        <f>IF(Valeurs_saisies,IF(colonneA&lt;&gt;"",capital_restant_du*(taux_interet_annueld/nombre_versements_an),""),"")</f>
        <v/>
      </c>
      <c r="H235" s="264" t="str">
        <f>IF(Valeurs_saisies,IF(colonneA&lt;&gt;"",D235-F235,""),"")</f>
        <v/>
      </c>
      <c r="L235" s="259">
        <f t="shared" si="7"/>
        <v>18</v>
      </c>
    </row>
    <row r="236" spans="2:12" s="259" customFormat="1" ht="14.25" customHeight="1" x14ac:dyDescent="0.2">
      <c r="B236" s="262" t="str">
        <f>IF(Valeurs_saisies,IF(duree_du_pret&gt;L236,B235+1,""),"")</f>
        <v/>
      </c>
      <c r="C236" s="263" t="str">
        <f>IF(Valeurs_saisies,IF(colonneA&lt;&gt;"",DATE(YEAR($D$9),MONTH($D$9)+(colonneA)*12/nombre_versements_an,DAY($D$9)),""),"")</f>
        <v/>
      </c>
      <c r="D236" s="264" t="str">
        <f>IF(Valeurs_saisies,IF(colonneA&lt;&gt;"",H235,""),"")</f>
        <v/>
      </c>
      <c r="E236" s="264" t="str">
        <f t="shared" si="6"/>
        <v/>
      </c>
      <c r="F236" s="264" t="str">
        <f>IF(Valeurs_saisies,IF(colonneA&lt;&gt;"",mensualite-G236,""),"")</f>
        <v/>
      </c>
      <c r="G236" s="264" t="str">
        <f>IF(Valeurs_saisies,IF(colonneA&lt;&gt;"",capital_restant_du*(taux_interet_annueld/nombre_versements_an),""),"")</f>
        <v/>
      </c>
      <c r="H236" s="264" t="str">
        <f>IF(Valeurs_saisies,IF(colonneA&lt;&gt;"",D236-F236,""),"")</f>
        <v/>
      </c>
      <c r="L236" s="259">
        <f t="shared" si="7"/>
        <v>18</v>
      </c>
    </row>
    <row r="237" spans="2:12" s="259" customFormat="1" ht="14.25" customHeight="1" x14ac:dyDescent="0.2">
      <c r="B237" s="262" t="str">
        <f>IF(Valeurs_saisies,IF(duree_du_pret&gt;L237,B236+1,""),"")</f>
        <v/>
      </c>
      <c r="C237" s="263" t="str">
        <f>IF(Valeurs_saisies,IF(colonneA&lt;&gt;"",DATE(YEAR($D$9),MONTH($D$9)+(colonneA)*12/nombre_versements_an,DAY($D$9)),""),"")</f>
        <v/>
      </c>
      <c r="D237" s="264" t="str">
        <f>IF(Valeurs_saisies,IF(colonneA&lt;&gt;"",H236,""),"")</f>
        <v/>
      </c>
      <c r="E237" s="264" t="str">
        <f t="shared" si="6"/>
        <v/>
      </c>
      <c r="F237" s="264" t="str">
        <f>IF(Valeurs_saisies,IF(colonneA&lt;&gt;"",mensualite-G237,""),"")</f>
        <v/>
      </c>
      <c r="G237" s="264" t="str">
        <f>IF(Valeurs_saisies,IF(colonneA&lt;&gt;"",capital_restant_du*(taux_interet_annueld/nombre_versements_an),""),"")</f>
        <v/>
      </c>
      <c r="H237" s="264" t="str">
        <f>IF(Valeurs_saisies,IF(colonneA&lt;&gt;"",D237-F237,""),"")</f>
        <v/>
      </c>
      <c r="L237" s="259">
        <f t="shared" si="7"/>
        <v>18</v>
      </c>
    </row>
    <row r="238" spans="2:12" s="259" customFormat="1" ht="14.25" customHeight="1" x14ac:dyDescent="0.2">
      <c r="B238" s="262" t="str">
        <f>IF(Valeurs_saisies,IF(duree_du_pret&gt;L238,B237+1,""),"")</f>
        <v/>
      </c>
      <c r="C238" s="263" t="str">
        <f>IF(Valeurs_saisies,IF(colonneA&lt;&gt;"",DATE(YEAR($D$9),MONTH($D$9)+(colonneA)*12/nombre_versements_an,DAY($D$9)),""),"")</f>
        <v/>
      </c>
      <c r="D238" s="264" t="str">
        <f>IF(Valeurs_saisies,IF(colonneA&lt;&gt;"",H237,""),"")</f>
        <v/>
      </c>
      <c r="E238" s="264" t="str">
        <f t="shared" si="6"/>
        <v/>
      </c>
      <c r="F238" s="264" t="str">
        <f>IF(Valeurs_saisies,IF(colonneA&lt;&gt;"",mensualite-G238,""),"")</f>
        <v/>
      </c>
      <c r="G238" s="264" t="str">
        <f>IF(Valeurs_saisies,IF(colonneA&lt;&gt;"",capital_restant_du*(taux_interet_annueld/nombre_versements_an),""),"")</f>
        <v/>
      </c>
      <c r="H238" s="264" t="str">
        <f>IF(Valeurs_saisies,IF(colonneA&lt;&gt;"",D238-F238,""),"")</f>
        <v/>
      </c>
      <c r="L238" s="259">
        <f t="shared" si="7"/>
        <v>18</v>
      </c>
    </row>
    <row r="239" spans="2:12" s="259" customFormat="1" ht="14.25" customHeight="1" x14ac:dyDescent="0.2">
      <c r="B239" s="262" t="str">
        <f>IF(Valeurs_saisies,IF(duree_du_pret&gt;L239,B238+1,""),"")</f>
        <v/>
      </c>
      <c r="C239" s="263" t="str">
        <f>IF(Valeurs_saisies,IF(colonneA&lt;&gt;"",DATE(YEAR($D$9),MONTH($D$9)+(colonneA)*12/nombre_versements_an,DAY($D$9)),""),"")</f>
        <v/>
      </c>
      <c r="D239" s="264" t="str">
        <f>IF(Valeurs_saisies,IF(colonneA&lt;&gt;"",H238,""),"")</f>
        <v/>
      </c>
      <c r="E239" s="264" t="str">
        <f t="shared" si="6"/>
        <v/>
      </c>
      <c r="F239" s="264" t="str">
        <f>IF(Valeurs_saisies,IF(colonneA&lt;&gt;"",mensualite-G239,""),"")</f>
        <v/>
      </c>
      <c r="G239" s="264" t="str">
        <f>IF(Valeurs_saisies,IF(colonneA&lt;&gt;"",capital_restant_du*(taux_interet_annueld/nombre_versements_an),""),"")</f>
        <v/>
      </c>
      <c r="H239" s="264" t="str">
        <f>IF(Valeurs_saisies,IF(colonneA&lt;&gt;"",D239-F239,""),"")</f>
        <v/>
      </c>
      <c r="L239" s="259">
        <f t="shared" si="7"/>
        <v>18</v>
      </c>
    </row>
    <row r="240" spans="2:12" s="259" customFormat="1" ht="14.25" customHeight="1" x14ac:dyDescent="0.2">
      <c r="B240" s="262" t="str">
        <f>IF(Valeurs_saisies,IF(duree_du_pret&gt;L240,B239+1,""),"")</f>
        <v/>
      </c>
      <c r="C240" s="263" t="str">
        <f>IF(Valeurs_saisies,IF(colonneA&lt;&gt;"",DATE(YEAR($D$9),MONTH($D$9)+(colonneA)*12/nombre_versements_an,DAY($D$9)),""),"")</f>
        <v/>
      </c>
      <c r="D240" s="264" t="str">
        <f>IF(Valeurs_saisies,IF(colonneA&lt;&gt;"",H239,""),"")</f>
        <v/>
      </c>
      <c r="E240" s="264" t="str">
        <f t="shared" si="6"/>
        <v/>
      </c>
      <c r="F240" s="264" t="str">
        <f>IF(Valeurs_saisies,IF(colonneA&lt;&gt;"",mensualite-G240,""),"")</f>
        <v/>
      </c>
      <c r="G240" s="264" t="str">
        <f>IF(Valeurs_saisies,IF(colonneA&lt;&gt;"",capital_restant_du*(taux_interet_annueld/nombre_versements_an),""),"")</f>
        <v/>
      </c>
      <c r="H240" s="264" t="str">
        <f>IF(Valeurs_saisies,IF(colonneA&lt;&gt;"",D240-F240,""),"")</f>
        <v/>
      </c>
      <c r="L240" s="259">
        <f t="shared" si="7"/>
        <v>19</v>
      </c>
    </row>
    <row r="241" spans="2:12" s="259" customFormat="1" ht="14.25" customHeight="1" x14ac:dyDescent="0.2">
      <c r="B241" s="262" t="str">
        <f>IF(Valeurs_saisies,IF(duree_du_pret&gt;L241,B240+1,""),"")</f>
        <v/>
      </c>
      <c r="C241" s="263" t="str">
        <f>IF(Valeurs_saisies,IF(colonneA&lt;&gt;"",DATE(YEAR($D$9),MONTH($D$9)+(colonneA)*12/nombre_versements_an,DAY($D$9)),""),"")</f>
        <v/>
      </c>
      <c r="D241" s="264" t="str">
        <f>IF(Valeurs_saisies,IF(colonneA&lt;&gt;"",H240,""),"")</f>
        <v/>
      </c>
      <c r="E241" s="264" t="str">
        <f t="shared" si="6"/>
        <v/>
      </c>
      <c r="F241" s="264" t="str">
        <f>IF(Valeurs_saisies,IF(colonneA&lt;&gt;"",mensualite-G241,""),"")</f>
        <v/>
      </c>
      <c r="G241" s="264" t="str">
        <f>IF(Valeurs_saisies,IF(colonneA&lt;&gt;"",capital_restant_du*(taux_interet_annueld/nombre_versements_an),""),"")</f>
        <v/>
      </c>
      <c r="H241" s="264" t="str">
        <f>IF(Valeurs_saisies,IF(colonneA&lt;&gt;"",D241-F241,""),"")</f>
        <v/>
      </c>
      <c r="L241" s="259">
        <f t="shared" si="7"/>
        <v>19</v>
      </c>
    </row>
    <row r="242" spans="2:12" s="259" customFormat="1" ht="14.25" customHeight="1" x14ac:dyDescent="0.2">
      <c r="B242" s="262" t="str">
        <f>IF(Valeurs_saisies,IF(duree_du_pret&gt;L242,B241+1,""),"")</f>
        <v/>
      </c>
      <c r="C242" s="263" t="str">
        <f>IF(Valeurs_saisies,IF(colonneA&lt;&gt;"",DATE(YEAR($D$9),MONTH($D$9)+(colonneA)*12/nombre_versements_an,DAY($D$9)),""),"")</f>
        <v/>
      </c>
      <c r="D242" s="264" t="str">
        <f>IF(Valeurs_saisies,IF(colonneA&lt;&gt;"",H241,""),"")</f>
        <v/>
      </c>
      <c r="E242" s="264" t="str">
        <f t="shared" si="6"/>
        <v/>
      </c>
      <c r="F242" s="264" t="str">
        <f>IF(Valeurs_saisies,IF(colonneA&lt;&gt;"",mensualite-G242,""),"")</f>
        <v/>
      </c>
      <c r="G242" s="264" t="str">
        <f>IF(Valeurs_saisies,IF(colonneA&lt;&gt;"",capital_restant_du*(taux_interet_annueld/nombre_versements_an),""),"")</f>
        <v/>
      </c>
      <c r="H242" s="264" t="str">
        <f>IF(Valeurs_saisies,IF(colonneA&lt;&gt;"",D242-F242,""),"")</f>
        <v/>
      </c>
      <c r="L242" s="259">
        <f t="shared" si="7"/>
        <v>19</v>
      </c>
    </row>
    <row r="243" spans="2:12" s="259" customFormat="1" ht="14.25" customHeight="1" x14ac:dyDescent="0.2">
      <c r="B243" s="262" t="str">
        <f>IF(Valeurs_saisies,IF(duree_du_pret&gt;L243,B242+1,""),"")</f>
        <v/>
      </c>
      <c r="C243" s="263" t="str">
        <f>IF(Valeurs_saisies,IF(colonneA&lt;&gt;"",DATE(YEAR($D$9),MONTH($D$9)+(colonneA)*12/nombre_versements_an,DAY($D$9)),""),"")</f>
        <v/>
      </c>
      <c r="D243" s="264" t="str">
        <f>IF(Valeurs_saisies,IF(colonneA&lt;&gt;"",H242,""),"")</f>
        <v/>
      </c>
      <c r="E243" s="264" t="str">
        <f t="shared" si="6"/>
        <v/>
      </c>
      <c r="F243" s="264" t="str">
        <f>IF(Valeurs_saisies,IF(colonneA&lt;&gt;"",mensualite-G243,""),"")</f>
        <v/>
      </c>
      <c r="G243" s="264" t="str">
        <f>IF(Valeurs_saisies,IF(colonneA&lt;&gt;"",capital_restant_du*(taux_interet_annueld/nombre_versements_an),""),"")</f>
        <v/>
      </c>
      <c r="H243" s="264" t="str">
        <f>IF(Valeurs_saisies,IF(colonneA&lt;&gt;"",D243-F243,""),"")</f>
        <v/>
      </c>
      <c r="L243" s="259">
        <f t="shared" si="7"/>
        <v>19</v>
      </c>
    </row>
    <row r="244" spans="2:12" s="259" customFormat="1" ht="14.25" customHeight="1" x14ac:dyDescent="0.2">
      <c r="B244" s="262" t="str">
        <f>IF(Valeurs_saisies,IF(duree_du_pret&gt;L244,B243+1,""),"")</f>
        <v/>
      </c>
      <c r="C244" s="263" t="str">
        <f>IF(Valeurs_saisies,IF(colonneA&lt;&gt;"",DATE(YEAR($D$9),MONTH($D$9)+(colonneA)*12/nombre_versements_an,DAY($D$9)),""),"")</f>
        <v/>
      </c>
      <c r="D244" s="264" t="str">
        <f>IF(Valeurs_saisies,IF(colonneA&lt;&gt;"",H243,""),"")</f>
        <v/>
      </c>
      <c r="E244" s="264" t="str">
        <f t="shared" si="6"/>
        <v/>
      </c>
      <c r="F244" s="264" t="str">
        <f>IF(Valeurs_saisies,IF(colonneA&lt;&gt;"",mensualite-G244,""),"")</f>
        <v/>
      </c>
      <c r="G244" s="264" t="str">
        <f>IF(Valeurs_saisies,IF(colonneA&lt;&gt;"",capital_restant_du*(taux_interet_annueld/nombre_versements_an),""),"")</f>
        <v/>
      </c>
      <c r="H244" s="264" t="str">
        <f>IF(Valeurs_saisies,IF(colonneA&lt;&gt;"",D244-F244,""),"")</f>
        <v/>
      </c>
      <c r="L244" s="259">
        <f t="shared" si="7"/>
        <v>19</v>
      </c>
    </row>
    <row r="245" spans="2:12" s="259" customFormat="1" ht="14.25" customHeight="1" x14ac:dyDescent="0.2">
      <c r="B245" s="262" t="str">
        <f>IF(Valeurs_saisies,IF(duree_du_pret&gt;L245,B244+1,""),"")</f>
        <v/>
      </c>
      <c r="C245" s="263" t="str">
        <f>IF(Valeurs_saisies,IF(colonneA&lt;&gt;"",DATE(YEAR($D$9),MONTH($D$9)+(colonneA)*12/nombre_versements_an,DAY($D$9)),""),"")</f>
        <v/>
      </c>
      <c r="D245" s="264" t="str">
        <f>IF(Valeurs_saisies,IF(colonneA&lt;&gt;"",H244,""),"")</f>
        <v/>
      </c>
      <c r="E245" s="264" t="str">
        <f t="shared" si="6"/>
        <v/>
      </c>
      <c r="F245" s="264" t="str">
        <f>IF(Valeurs_saisies,IF(colonneA&lt;&gt;"",mensualite-G245,""),"")</f>
        <v/>
      </c>
      <c r="G245" s="264" t="str">
        <f>IF(Valeurs_saisies,IF(colonneA&lt;&gt;"",capital_restant_du*(taux_interet_annueld/nombre_versements_an),""),"")</f>
        <v/>
      </c>
      <c r="H245" s="264" t="str">
        <f>IF(Valeurs_saisies,IF(colonneA&lt;&gt;"",D245-F245,""),"")</f>
        <v/>
      </c>
      <c r="L245" s="259">
        <f t="shared" si="7"/>
        <v>19</v>
      </c>
    </row>
    <row r="246" spans="2:12" s="259" customFormat="1" ht="14.25" customHeight="1" x14ac:dyDescent="0.2">
      <c r="B246" s="262" t="str">
        <f>IF(Valeurs_saisies,IF(duree_du_pret&gt;L246,B245+1,""),"")</f>
        <v/>
      </c>
      <c r="C246" s="263" t="str">
        <f>IF(Valeurs_saisies,IF(colonneA&lt;&gt;"",DATE(YEAR($D$9),MONTH($D$9)+(colonneA)*12/nombre_versements_an,DAY($D$9)),""),"")</f>
        <v/>
      </c>
      <c r="D246" s="264" t="str">
        <f>IF(Valeurs_saisies,IF(colonneA&lt;&gt;"",H245,""),"")</f>
        <v/>
      </c>
      <c r="E246" s="264" t="str">
        <f t="shared" si="6"/>
        <v/>
      </c>
      <c r="F246" s="264" t="str">
        <f>IF(Valeurs_saisies,IF(colonneA&lt;&gt;"",mensualite-G246,""),"")</f>
        <v/>
      </c>
      <c r="G246" s="264" t="str">
        <f>IF(Valeurs_saisies,IF(colonneA&lt;&gt;"",capital_restant_du*(taux_interet_annueld/nombre_versements_an),""),"")</f>
        <v/>
      </c>
      <c r="H246" s="264" t="str">
        <f>IF(Valeurs_saisies,IF(colonneA&lt;&gt;"",D246-F246,""),"")</f>
        <v/>
      </c>
      <c r="L246" s="259">
        <f t="shared" si="7"/>
        <v>19</v>
      </c>
    </row>
    <row r="247" spans="2:12" s="259" customFormat="1" ht="14.25" customHeight="1" x14ac:dyDescent="0.2">
      <c r="B247" s="262" t="str">
        <f>IF(Valeurs_saisies,IF(duree_du_pret&gt;L247,B246+1,""),"")</f>
        <v/>
      </c>
      <c r="C247" s="263" t="str">
        <f>IF(Valeurs_saisies,IF(colonneA&lt;&gt;"",DATE(YEAR($D$9),MONTH($D$9)+(colonneA)*12/nombre_versements_an,DAY($D$9)),""),"")</f>
        <v/>
      </c>
      <c r="D247" s="264" t="str">
        <f>IF(Valeurs_saisies,IF(colonneA&lt;&gt;"",H246,""),"")</f>
        <v/>
      </c>
      <c r="E247" s="264" t="str">
        <f t="shared" si="6"/>
        <v/>
      </c>
      <c r="F247" s="264" t="str">
        <f>IF(Valeurs_saisies,IF(colonneA&lt;&gt;"",mensualite-G247,""),"")</f>
        <v/>
      </c>
      <c r="G247" s="264" t="str">
        <f>IF(Valeurs_saisies,IF(colonneA&lt;&gt;"",capital_restant_du*(taux_interet_annueld/nombre_versements_an),""),"")</f>
        <v/>
      </c>
      <c r="H247" s="264" t="str">
        <f>IF(Valeurs_saisies,IF(colonneA&lt;&gt;"",D247-F247,""),"")</f>
        <v/>
      </c>
      <c r="L247" s="259">
        <f t="shared" si="7"/>
        <v>19</v>
      </c>
    </row>
    <row r="248" spans="2:12" s="259" customFormat="1" ht="14.25" customHeight="1" x14ac:dyDescent="0.2">
      <c r="B248" s="262" t="str">
        <f>IF(Valeurs_saisies,IF(duree_du_pret&gt;L248,B247+1,""),"")</f>
        <v/>
      </c>
      <c r="C248" s="263" t="str">
        <f>IF(Valeurs_saisies,IF(colonneA&lt;&gt;"",DATE(YEAR($D$9),MONTH($D$9)+(colonneA)*12/nombre_versements_an,DAY($D$9)),""),"")</f>
        <v/>
      </c>
      <c r="D248" s="264" t="str">
        <f>IF(Valeurs_saisies,IF(colonneA&lt;&gt;"",H247,""),"")</f>
        <v/>
      </c>
      <c r="E248" s="264" t="str">
        <f t="shared" si="6"/>
        <v/>
      </c>
      <c r="F248" s="264" t="str">
        <f>IF(Valeurs_saisies,IF(colonneA&lt;&gt;"",mensualite-G248,""),"")</f>
        <v/>
      </c>
      <c r="G248" s="264" t="str">
        <f>IF(Valeurs_saisies,IF(colonneA&lt;&gt;"",capital_restant_du*(taux_interet_annueld/nombre_versements_an),""),"")</f>
        <v/>
      </c>
      <c r="H248" s="264" t="str">
        <f>IF(Valeurs_saisies,IF(colonneA&lt;&gt;"",D248-F248,""),"")</f>
        <v/>
      </c>
      <c r="L248" s="259">
        <f t="shared" si="7"/>
        <v>19</v>
      </c>
    </row>
    <row r="249" spans="2:12" s="259" customFormat="1" ht="14.25" customHeight="1" x14ac:dyDescent="0.2">
      <c r="B249" s="262" t="str">
        <f>IF(Valeurs_saisies,IF(duree_du_pret&gt;L249,B248+1,""),"")</f>
        <v/>
      </c>
      <c r="C249" s="263" t="str">
        <f>IF(Valeurs_saisies,IF(colonneA&lt;&gt;"",DATE(YEAR($D$9),MONTH($D$9)+(colonneA)*12/nombre_versements_an,DAY($D$9)),""),"")</f>
        <v/>
      </c>
      <c r="D249" s="264" t="str">
        <f>IF(Valeurs_saisies,IF(colonneA&lt;&gt;"",H248,""),"")</f>
        <v/>
      </c>
      <c r="E249" s="264" t="str">
        <f t="shared" si="6"/>
        <v/>
      </c>
      <c r="F249" s="264" t="str">
        <f>IF(Valeurs_saisies,IF(colonneA&lt;&gt;"",mensualite-G249,""),"")</f>
        <v/>
      </c>
      <c r="G249" s="264" t="str">
        <f>IF(Valeurs_saisies,IF(colonneA&lt;&gt;"",capital_restant_du*(taux_interet_annueld/nombre_versements_an),""),"")</f>
        <v/>
      </c>
      <c r="H249" s="264" t="str">
        <f>IF(Valeurs_saisies,IF(colonneA&lt;&gt;"",D249-F249,""),"")</f>
        <v/>
      </c>
      <c r="L249" s="259">
        <f t="shared" si="7"/>
        <v>19</v>
      </c>
    </row>
    <row r="250" spans="2:12" s="259" customFormat="1" ht="14.25" customHeight="1" x14ac:dyDescent="0.2">
      <c r="B250" s="262" t="str">
        <f>IF(Valeurs_saisies,IF(duree_du_pret&gt;L250,B249+1,""),"")</f>
        <v/>
      </c>
      <c r="C250" s="263" t="str">
        <f>IF(Valeurs_saisies,IF(colonneA&lt;&gt;"",DATE(YEAR($D$9),MONTH($D$9)+(colonneA)*12/nombre_versements_an,DAY($D$9)),""),"")</f>
        <v/>
      </c>
      <c r="D250" s="264" t="str">
        <f>IF(Valeurs_saisies,IF(colonneA&lt;&gt;"",H249,""),"")</f>
        <v/>
      </c>
      <c r="E250" s="264" t="str">
        <f t="shared" si="6"/>
        <v/>
      </c>
      <c r="F250" s="264" t="str">
        <f>IF(Valeurs_saisies,IF(colonneA&lt;&gt;"",mensualite-G250,""),"")</f>
        <v/>
      </c>
      <c r="G250" s="264" t="str">
        <f>IF(Valeurs_saisies,IF(colonneA&lt;&gt;"",capital_restant_du*(taux_interet_annueld/nombre_versements_an),""),"")</f>
        <v/>
      </c>
      <c r="H250" s="264" t="str">
        <f>IF(Valeurs_saisies,IF(colonneA&lt;&gt;"",D250-F250,""),"")</f>
        <v/>
      </c>
      <c r="L250" s="259">
        <f t="shared" si="7"/>
        <v>19</v>
      </c>
    </row>
    <row r="251" spans="2:12" s="259" customFormat="1" ht="14.25" customHeight="1" x14ac:dyDescent="0.2">
      <c r="B251" s="262" t="str">
        <f>IF(Valeurs_saisies,IF(duree_du_pret&gt;L251,B250+1,""),"")</f>
        <v/>
      </c>
      <c r="C251" s="263" t="str">
        <f>IF(Valeurs_saisies,IF(colonneA&lt;&gt;"",DATE(YEAR($D$9),MONTH($D$9)+(colonneA)*12/nombre_versements_an,DAY($D$9)),""),"")</f>
        <v/>
      </c>
      <c r="D251" s="264" t="str">
        <f>IF(Valeurs_saisies,IF(colonneA&lt;&gt;"",H250,""),"")</f>
        <v/>
      </c>
      <c r="E251" s="264" t="str">
        <f t="shared" si="6"/>
        <v/>
      </c>
      <c r="F251" s="264" t="str">
        <f>IF(Valeurs_saisies,IF(colonneA&lt;&gt;"",mensualite-G251,""),"")</f>
        <v/>
      </c>
      <c r="G251" s="264" t="str">
        <f>IF(Valeurs_saisies,IF(colonneA&lt;&gt;"",capital_restant_du*(taux_interet_annueld/nombre_versements_an),""),"")</f>
        <v/>
      </c>
      <c r="H251" s="264" t="str">
        <f>IF(Valeurs_saisies,IF(colonneA&lt;&gt;"",D251-F251,""),"")</f>
        <v/>
      </c>
      <c r="L251" s="259">
        <f t="shared" si="7"/>
        <v>19</v>
      </c>
    </row>
    <row r="252" spans="2:12" s="259" customFormat="1" ht="14.25" customHeight="1" x14ac:dyDescent="0.2">
      <c r="B252" s="262" t="str">
        <f>IF(Valeurs_saisies,IF(duree_du_pret&gt;L252,B251+1,""),"")</f>
        <v/>
      </c>
      <c r="C252" s="263" t="str">
        <f>IF(Valeurs_saisies,IF(colonneA&lt;&gt;"",DATE(YEAR($D$9),MONTH($D$9)+(colonneA)*12/nombre_versements_an,DAY($D$9)),""),"")</f>
        <v/>
      </c>
      <c r="D252" s="264" t="str">
        <f>IF(Valeurs_saisies,IF(colonneA&lt;&gt;"",H251,""),"")</f>
        <v/>
      </c>
      <c r="E252" s="264" t="str">
        <f t="shared" si="6"/>
        <v/>
      </c>
      <c r="F252" s="264" t="str">
        <f>IF(Valeurs_saisies,IF(colonneA&lt;&gt;"",mensualite-G252,""),"")</f>
        <v/>
      </c>
      <c r="G252" s="264" t="str">
        <f>IF(Valeurs_saisies,IF(colonneA&lt;&gt;"",capital_restant_du*(taux_interet_annueld/nombre_versements_an),""),"")</f>
        <v/>
      </c>
      <c r="H252" s="264" t="str">
        <f>IF(Valeurs_saisies,IF(colonneA&lt;&gt;"",D252-F252,""),"")</f>
        <v/>
      </c>
      <c r="L252" s="259">
        <f t="shared" si="7"/>
        <v>20</v>
      </c>
    </row>
    <row r="253" spans="2:12" s="259" customFormat="1" ht="14.25" customHeight="1" x14ac:dyDescent="0.2">
      <c r="B253" s="262" t="str">
        <f>IF(Valeurs_saisies,IF(duree_du_pret&gt;L253,B252+1,""),"")</f>
        <v/>
      </c>
      <c r="C253" s="263" t="str">
        <f>IF(Valeurs_saisies,IF(colonneA&lt;&gt;"",DATE(YEAR($D$9),MONTH($D$9)+(colonneA)*12/nombre_versements_an,DAY($D$9)),""),"")</f>
        <v/>
      </c>
      <c r="D253" s="264" t="str">
        <f>IF(Valeurs_saisies,IF(colonneA&lt;&gt;"",H252,""),"")</f>
        <v/>
      </c>
      <c r="E253" s="264" t="str">
        <f t="shared" si="6"/>
        <v/>
      </c>
      <c r="F253" s="264" t="str">
        <f>IF(Valeurs_saisies,IF(colonneA&lt;&gt;"",mensualite-G253,""),"")</f>
        <v/>
      </c>
      <c r="G253" s="264" t="str">
        <f>IF(Valeurs_saisies,IF(colonneA&lt;&gt;"",capital_restant_du*(taux_interet_annueld/nombre_versements_an),""),"")</f>
        <v/>
      </c>
      <c r="H253" s="264" t="str">
        <f>IF(Valeurs_saisies,IF(colonneA&lt;&gt;"",D253-F253,""),"")</f>
        <v/>
      </c>
      <c r="L253" s="259">
        <f t="shared" si="7"/>
        <v>20</v>
      </c>
    </row>
    <row r="254" spans="2:12" s="259" customFormat="1" ht="14.25" customHeight="1" x14ac:dyDescent="0.2">
      <c r="B254" s="262" t="str">
        <f>IF(Valeurs_saisies,IF(duree_du_pret&gt;L254,B253+1,""),"")</f>
        <v/>
      </c>
      <c r="C254" s="263" t="str">
        <f>IF(Valeurs_saisies,IF(colonneA&lt;&gt;"",DATE(YEAR($D$9),MONTH($D$9)+(colonneA)*12/nombre_versements_an,DAY($D$9)),""),"")</f>
        <v/>
      </c>
      <c r="D254" s="264" t="str">
        <f>IF(Valeurs_saisies,IF(colonneA&lt;&gt;"",H253,""),"")</f>
        <v/>
      </c>
      <c r="E254" s="264" t="str">
        <f t="shared" si="6"/>
        <v/>
      </c>
      <c r="F254" s="264" t="str">
        <f>IF(Valeurs_saisies,IF(colonneA&lt;&gt;"",mensualite-G254,""),"")</f>
        <v/>
      </c>
      <c r="G254" s="264" t="str">
        <f>IF(Valeurs_saisies,IF(colonneA&lt;&gt;"",capital_restant_du*(taux_interet_annueld/nombre_versements_an),""),"")</f>
        <v/>
      </c>
      <c r="H254" s="264" t="str">
        <f>IF(Valeurs_saisies,IF(colonneA&lt;&gt;"",D254-F254,""),"")</f>
        <v/>
      </c>
      <c r="L254" s="259">
        <f t="shared" si="7"/>
        <v>20</v>
      </c>
    </row>
    <row r="255" spans="2:12" s="259" customFormat="1" ht="14.25" customHeight="1" x14ac:dyDescent="0.2">
      <c r="B255" s="262" t="str">
        <f>IF(Valeurs_saisies,IF(duree_du_pret&gt;L255,B254+1,""),"")</f>
        <v/>
      </c>
      <c r="C255" s="263" t="str">
        <f>IF(Valeurs_saisies,IF(colonneA&lt;&gt;"",DATE(YEAR($D$9),MONTH($D$9)+(colonneA)*12/nombre_versements_an,DAY($D$9)),""),"")</f>
        <v/>
      </c>
      <c r="D255" s="264" t="str">
        <f>IF(Valeurs_saisies,IF(colonneA&lt;&gt;"",H254,""),"")</f>
        <v/>
      </c>
      <c r="E255" s="264" t="str">
        <f t="shared" si="6"/>
        <v/>
      </c>
      <c r="F255" s="264" t="str">
        <f>IF(Valeurs_saisies,IF(colonneA&lt;&gt;"",mensualite-G255,""),"")</f>
        <v/>
      </c>
      <c r="G255" s="264" t="str">
        <f>IF(Valeurs_saisies,IF(colonneA&lt;&gt;"",capital_restant_du*(taux_interet_annueld/nombre_versements_an),""),"")</f>
        <v/>
      </c>
      <c r="H255" s="264" t="str">
        <f>IF(Valeurs_saisies,IF(colonneA&lt;&gt;"",D255-F255,""),"")</f>
        <v/>
      </c>
      <c r="L255" s="259">
        <f t="shared" si="7"/>
        <v>20</v>
      </c>
    </row>
    <row r="256" spans="2:12" s="259" customFormat="1" ht="14.25" customHeight="1" x14ac:dyDescent="0.2">
      <c r="B256" s="262" t="str">
        <f>IF(Valeurs_saisies,IF(duree_du_pret&gt;L256,B255+1,""),"")</f>
        <v/>
      </c>
      <c r="C256" s="263" t="str">
        <f>IF(Valeurs_saisies,IF(colonneA&lt;&gt;"",DATE(YEAR($D$9),MONTH($D$9)+(colonneA)*12/nombre_versements_an,DAY($D$9)),""),"")</f>
        <v/>
      </c>
      <c r="D256" s="264" t="str">
        <f>IF(Valeurs_saisies,IF(colonneA&lt;&gt;"",H255,""),"")</f>
        <v/>
      </c>
      <c r="E256" s="264" t="str">
        <f t="shared" si="6"/>
        <v/>
      </c>
      <c r="F256" s="264" t="str">
        <f>IF(Valeurs_saisies,IF(colonneA&lt;&gt;"",mensualite-G256,""),"")</f>
        <v/>
      </c>
      <c r="G256" s="264" t="str">
        <f>IF(Valeurs_saisies,IF(colonneA&lt;&gt;"",capital_restant_du*(taux_interet_annueld/nombre_versements_an),""),"")</f>
        <v/>
      </c>
      <c r="H256" s="264" t="str">
        <f>IF(Valeurs_saisies,IF(colonneA&lt;&gt;"",D256-F256,""),"")</f>
        <v/>
      </c>
      <c r="L256" s="259">
        <f t="shared" si="7"/>
        <v>20</v>
      </c>
    </row>
    <row r="257" spans="2:12" s="259" customFormat="1" ht="14.25" customHeight="1" x14ac:dyDescent="0.2">
      <c r="B257" s="262" t="str">
        <f>IF(Valeurs_saisies,IF(duree_du_pret&gt;L257,B256+1,""),"")</f>
        <v/>
      </c>
      <c r="C257" s="263" t="str">
        <f>IF(Valeurs_saisies,IF(colonneA&lt;&gt;"",DATE(YEAR($D$9),MONTH($D$9)+(colonneA)*12/nombre_versements_an,DAY($D$9)),""),"")</f>
        <v/>
      </c>
      <c r="D257" s="264" t="str">
        <f>IF(Valeurs_saisies,IF(colonneA&lt;&gt;"",H256,""),"")</f>
        <v/>
      </c>
      <c r="E257" s="264" t="str">
        <f t="shared" si="6"/>
        <v/>
      </c>
      <c r="F257" s="264" t="str">
        <f>IF(Valeurs_saisies,IF(colonneA&lt;&gt;"",mensualite-G257,""),"")</f>
        <v/>
      </c>
      <c r="G257" s="264" t="str">
        <f>IF(Valeurs_saisies,IF(colonneA&lt;&gt;"",capital_restant_du*(taux_interet_annueld/nombre_versements_an),""),"")</f>
        <v/>
      </c>
      <c r="H257" s="264" t="str">
        <f>IF(Valeurs_saisies,IF(colonneA&lt;&gt;"",D257-F257,""),"")</f>
        <v/>
      </c>
      <c r="L257" s="259">
        <f t="shared" si="7"/>
        <v>20</v>
      </c>
    </row>
    <row r="258" spans="2:12" s="259" customFormat="1" ht="14.25" customHeight="1" x14ac:dyDescent="0.2">
      <c r="B258" s="262" t="str">
        <f>IF(Valeurs_saisies,IF(duree_du_pret&gt;L258,B257+1,""),"")</f>
        <v/>
      </c>
      <c r="C258" s="263" t="str">
        <f>IF(Valeurs_saisies,IF(colonneA&lt;&gt;"",DATE(YEAR($D$9),MONTH($D$9)+(colonneA)*12/nombre_versements_an,DAY($D$9)),""),"")</f>
        <v/>
      </c>
      <c r="D258" s="264" t="str">
        <f>IF(Valeurs_saisies,IF(colonneA&lt;&gt;"",H257,""),"")</f>
        <v/>
      </c>
      <c r="E258" s="264" t="str">
        <f t="shared" si="6"/>
        <v/>
      </c>
      <c r="F258" s="264" t="str">
        <f>IF(Valeurs_saisies,IF(colonneA&lt;&gt;"",mensualite-G258,""),"")</f>
        <v/>
      </c>
      <c r="G258" s="264" t="str">
        <f>IF(Valeurs_saisies,IF(colonneA&lt;&gt;"",capital_restant_du*(taux_interet_annueld/nombre_versements_an),""),"")</f>
        <v/>
      </c>
      <c r="H258" s="264" t="str">
        <f>IF(Valeurs_saisies,IF(colonneA&lt;&gt;"",D258-F258,""),"")</f>
        <v/>
      </c>
      <c r="L258" s="259">
        <f t="shared" si="7"/>
        <v>20</v>
      </c>
    </row>
    <row r="259" spans="2:12" s="259" customFormat="1" ht="14.25" customHeight="1" x14ac:dyDescent="0.2">
      <c r="B259" s="262" t="str">
        <f>IF(Valeurs_saisies,IF(duree_du_pret&gt;L259,B258+1,""),"")</f>
        <v/>
      </c>
      <c r="C259" s="263" t="str">
        <f>IF(Valeurs_saisies,IF(colonneA&lt;&gt;"",DATE(YEAR($D$9),MONTH($D$9)+(colonneA)*12/nombre_versements_an,DAY($D$9)),""),"")</f>
        <v/>
      </c>
      <c r="D259" s="264" t="str">
        <f>IF(Valeurs_saisies,IF(colonneA&lt;&gt;"",H258,""),"")</f>
        <v/>
      </c>
      <c r="E259" s="264" t="str">
        <f t="shared" si="6"/>
        <v/>
      </c>
      <c r="F259" s="264" t="str">
        <f>IF(Valeurs_saisies,IF(colonneA&lt;&gt;"",mensualite-G259,""),"")</f>
        <v/>
      </c>
      <c r="G259" s="264" t="str">
        <f>IF(Valeurs_saisies,IF(colonneA&lt;&gt;"",capital_restant_du*(taux_interet_annueld/nombre_versements_an),""),"")</f>
        <v/>
      </c>
      <c r="H259" s="264" t="str">
        <f>IF(Valeurs_saisies,IF(colonneA&lt;&gt;"",D259-F259,""),"")</f>
        <v/>
      </c>
      <c r="L259" s="259">
        <f t="shared" si="7"/>
        <v>20</v>
      </c>
    </row>
    <row r="260" spans="2:12" s="259" customFormat="1" ht="14.25" customHeight="1" x14ac:dyDescent="0.2">
      <c r="B260" s="262" t="str">
        <f>IF(Valeurs_saisies,IF(duree_du_pret&gt;L260,B259+1,""),"")</f>
        <v/>
      </c>
      <c r="C260" s="263" t="str">
        <f>IF(Valeurs_saisies,IF(colonneA&lt;&gt;"",DATE(YEAR($D$9),MONTH($D$9)+(colonneA)*12/nombre_versements_an,DAY($D$9)),""),"")</f>
        <v/>
      </c>
      <c r="D260" s="264" t="str">
        <f>IF(Valeurs_saisies,IF(colonneA&lt;&gt;"",H259,""),"")</f>
        <v/>
      </c>
      <c r="E260" s="264" t="str">
        <f t="shared" si="6"/>
        <v/>
      </c>
      <c r="F260" s="264" t="str">
        <f>IF(Valeurs_saisies,IF(colonneA&lt;&gt;"",mensualite-G260,""),"")</f>
        <v/>
      </c>
      <c r="G260" s="264" t="str">
        <f>IF(Valeurs_saisies,IF(colonneA&lt;&gt;"",capital_restant_du*(taux_interet_annueld/nombre_versements_an),""),"")</f>
        <v/>
      </c>
      <c r="H260" s="264" t="str">
        <f>IF(Valeurs_saisies,IF(colonneA&lt;&gt;"",D260-F260,""),"")</f>
        <v/>
      </c>
      <c r="L260" s="259">
        <f t="shared" si="7"/>
        <v>20</v>
      </c>
    </row>
    <row r="261" spans="2:12" s="259" customFormat="1" ht="14.25" customHeight="1" x14ac:dyDescent="0.2">
      <c r="B261" s="262" t="str">
        <f>IF(Valeurs_saisies,IF(duree_du_pret&gt;L261,B260+1,""),"")</f>
        <v/>
      </c>
      <c r="C261" s="263" t="str">
        <f>IF(Valeurs_saisies,IF(colonneA&lt;&gt;"",DATE(YEAR($D$9),MONTH($D$9)+(colonneA)*12/nombre_versements_an,DAY($D$9)),""),"")</f>
        <v/>
      </c>
      <c r="D261" s="264" t="str">
        <f>IF(Valeurs_saisies,IF(colonneA&lt;&gt;"",H260,""),"")</f>
        <v/>
      </c>
      <c r="E261" s="264" t="str">
        <f t="shared" si="6"/>
        <v/>
      </c>
      <c r="F261" s="264" t="str">
        <f>IF(Valeurs_saisies,IF(colonneA&lt;&gt;"",mensualite-G261,""),"")</f>
        <v/>
      </c>
      <c r="G261" s="264" t="str">
        <f>IF(Valeurs_saisies,IF(colonneA&lt;&gt;"",capital_restant_du*(taux_interet_annueld/nombre_versements_an),""),"")</f>
        <v/>
      </c>
      <c r="H261" s="264" t="str">
        <f>IF(Valeurs_saisies,IF(colonneA&lt;&gt;"",D261-F261,""),"")</f>
        <v/>
      </c>
      <c r="L261" s="259">
        <f t="shared" si="7"/>
        <v>20</v>
      </c>
    </row>
    <row r="262" spans="2:12" s="259" customFormat="1" ht="14.25" customHeight="1" x14ac:dyDescent="0.2">
      <c r="B262" s="262" t="str">
        <f>IF(Valeurs_saisies,IF(duree_du_pret&gt;L262,B261+1,""),"")</f>
        <v/>
      </c>
      <c r="C262" s="263" t="str">
        <f>IF(Valeurs_saisies,IF(colonneA&lt;&gt;"",DATE(YEAR($D$9),MONTH($D$9)+(colonneA)*12/nombre_versements_an,DAY($D$9)),""),"")</f>
        <v/>
      </c>
      <c r="D262" s="264" t="str">
        <f>IF(Valeurs_saisies,IF(colonneA&lt;&gt;"",H261,""),"")</f>
        <v/>
      </c>
      <c r="E262" s="264" t="str">
        <f t="shared" si="6"/>
        <v/>
      </c>
      <c r="F262" s="264" t="str">
        <f>IF(Valeurs_saisies,IF(colonneA&lt;&gt;"",mensualite-G262,""),"")</f>
        <v/>
      </c>
      <c r="G262" s="264" t="str">
        <f>IF(Valeurs_saisies,IF(colonneA&lt;&gt;"",capital_restant_du*(taux_interet_annueld/nombre_versements_an),""),"")</f>
        <v/>
      </c>
      <c r="H262" s="264" t="str">
        <f>IF(Valeurs_saisies,IF(colonneA&lt;&gt;"",D262-F262,""),"")</f>
        <v/>
      </c>
      <c r="L262" s="259">
        <f t="shared" si="7"/>
        <v>20</v>
      </c>
    </row>
    <row r="263" spans="2:12" s="259" customFormat="1" ht="14.25" customHeight="1" x14ac:dyDescent="0.2">
      <c r="B263" s="262" t="str">
        <f>IF(Valeurs_saisies,IF(duree_du_pret&gt;L263,B262+1,""),"")</f>
        <v/>
      </c>
      <c r="C263" s="263" t="str">
        <f>IF(Valeurs_saisies,IF(colonneA&lt;&gt;"",DATE(YEAR($D$9),MONTH($D$9)+(colonneA)*12/nombre_versements_an,DAY($D$9)),""),"")</f>
        <v/>
      </c>
      <c r="D263" s="264" t="str">
        <f>IF(Valeurs_saisies,IF(colonneA&lt;&gt;"",H262,""),"")</f>
        <v/>
      </c>
      <c r="E263" s="264" t="str">
        <f t="shared" si="6"/>
        <v/>
      </c>
      <c r="F263" s="264" t="str">
        <f>IF(Valeurs_saisies,IF(colonneA&lt;&gt;"",mensualite-G263,""),"")</f>
        <v/>
      </c>
      <c r="G263" s="264" t="str">
        <f>IF(Valeurs_saisies,IF(colonneA&lt;&gt;"",capital_restant_du*(taux_interet_annueld/nombre_versements_an),""),"")</f>
        <v/>
      </c>
      <c r="H263" s="264" t="str">
        <f>IF(Valeurs_saisies,IF(colonneA&lt;&gt;"",D263-F263,""),"")</f>
        <v/>
      </c>
      <c r="L263" s="259">
        <f t="shared" si="7"/>
        <v>20</v>
      </c>
    </row>
    <row r="264" spans="2:12" s="259" customFormat="1" ht="14.25" customHeight="1" x14ac:dyDescent="0.2">
      <c r="B264" s="262" t="str">
        <f>IF(Valeurs_saisies,IF(duree_du_pret&gt;L264,B263+1,""),"")</f>
        <v/>
      </c>
      <c r="C264" s="263" t="str">
        <f>IF(Valeurs_saisies,IF(colonneA&lt;&gt;"",DATE(YEAR($D$9),MONTH($D$9)+(colonneA)*12/nombre_versements_an,DAY($D$9)),""),"")</f>
        <v/>
      </c>
      <c r="D264" s="264" t="str">
        <f>IF(Valeurs_saisies,IF(colonneA&lt;&gt;"",H263,""),"")</f>
        <v/>
      </c>
      <c r="E264" s="264" t="str">
        <f t="shared" si="6"/>
        <v/>
      </c>
      <c r="F264" s="264" t="str">
        <f>IF(Valeurs_saisies,IF(colonneA&lt;&gt;"",mensualite-G264,""),"")</f>
        <v/>
      </c>
      <c r="G264" s="264" t="str">
        <f>IF(Valeurs_saisies,IF(colonneA&lt;&gt;"",capital_restant_du*(taux_interet_annueld/nombre_versements_an),""),"")</f>
        <v/>
      </c>
      <c r="H264" s="264" t="str">
        <f>IF(Valeurs_saisies,IF(colonneA&lt;&gt;"",D264-F264,""),"")</f>
        <v/>
      </c>
      <c r="L264" s="259">
        <f t="shared" si="7"/>
        <v>21</v>
      </c>
    </row>
    <row r="265" spans="2:12" s="259" customFormat="1" ht="14.25" customHeight="1" x14ac:dyDescent="0.2">
      <c r="B265" s="262" t="str">
        <f>IF(Valeurs_saisies,IF(duree_du_pret&gt;L265,B264+1,""),"")</f>
        <v/>
      </c>
      <c r="C265" s="263" t="str">
        <f>IF(Valeurs_saisies,IF(colonneA&lt;&gt;"",DATE(YEAR($D$9),MONTH($D$9)+(colonneA)*12/nombre_versements_an,DAY($D$9)),""),"")</f>
        <v/>
      </c>
      <c r="D265" s="264" t="str">
        <f>IF(Valeurs_saisies,IF(colonneA&lt;&gt;"",H264,""),"")</f>
        <v/>
      </c>
      <c r="E265" s="264" t="str">
        <f t="shared" si="6"/>
        <v/>
      </c>
      <c r="F265" s="264" t="str">
        <f>IF(Valeurs_saisies,IF(colonneA&lt;&gt;"",mensualite-G265,""),"")</f>
        <v/>
      </c>
      <c r="G265" s="264" t="str">
        <f>IF(Valeurs_saisies,IF(colonneA&lt;&gt;"",capital_restant_du*(taux_interet_annueld/nombre_versements_an),""),"")</f>
        <v/>
      </c>
      <c r="H265" s="264" t="str">
        <f>IF(Valeurs_saisies,IF(colonneA&lt;&gt;"",D265-F265,""),"")</f>
        <v/>
      </c>
      <c r="L265" s="259">
        <f t="shared" si="7"/>
        <v>21</v>
      </c>
    </row>
    <row r="266" spans="2:12" s="259" customFormat="1" ht="14.25" customHeight="1" x14ac:dyDescent="0.2">
      <c r="B266" s="262" t="str">
        <f>IF(Valeurs_saisies,IF(duree_du_pret&gt;L266,B265+1,""),"")</f>
        <v/>
      </c>
      <c r="C266" s="263" t="str">
        <f>IF(Valeurs_saisies,IF(colonneA&lt;&gt;"",DATE(YEAR($D$9),MONTH($D$9)+(colonneA)*12/nombre_versements_an,DAY($D$9)),""),"")</f>
        <v/>
      </c>
      <c r="D266" s="264" t="str">
        <f>IF(Valeurs_saisies,IF(colonneA&lt;&gt;"",H265,""),"")</f>
        <v/>
      </c>
      <c r="E266" s="264" t="str">
        <f t="shared" si="6"/>
        <v/>
      </c>
      <c r="F266" s="264" t="str">
        <f>IF(Valeurs_saisies,IF(colonneA&lt;&gt;"",mensualite-G266,""),"")</f>
        <v/>
      </c>
      <c r="G266" s="264" t="str">
        <f>IF(Valeurs_saisies,IF(colonneA&lt;&gt;"",capital_restant_du*(taux_interet_annueld/nombre_versements_an),""),"")</f>
        <v/>
      </c>
      <c r="H266" s="264" t="str">
        <f>IF(Valeurs_saisies,IF(colonneA&lt;&gt;"",D266-F266,""),"")</f>
        <v/>
      </c>
      <c r="L266" s="259">
        <f t="shared" si="7"/>
        <v>21</v>
      </c>
    </row>
    <row r="267" spans="2:12" s="259" customFormat="1" ht="14.25" customHeight="1" x14ac:dyDescent="0.2">
      <c r="B267" s="262" t="str">
        <f>IF(Valeurs_saisies,IF(duree_du_pret&gt;L267,B266+1,""),"")</f>
        <v/>
      </c>
      <c r="C267" s="263" t="str">
        <f>IF(Valeurs_saisies,IF(colonneA&lt;&gt;"",DATE(YEAR($D$9),MONTH($D$9)+(colonneA)*12/nombre_versements_an,DAY($D$9)),""),"")</f>
        <v/>
      </c>
      <c r="D267" s="264" t="str">
        <f>IF(Valeurs_saisies,IF(colonneA&lt;&gt;"",H266,""),"")</f>
        <v/>
      </c>
      <c r="E267" s="264" t="str">
        <f t="shared" si="6"/>
        <v/>
      </c>
      <c r="F267" s="264" t="str">
        <f>IF(Valeurs_saisies,IF(colonneA&lt;&gt;"",mensualite-G267,""),"")</f>
        <v/>
      </c>
      <c r="G267" s="264" t="str">
        <f>IF(Valeurs_saisies,IF(colonneA&lt;&gt;"",capital_restant_du*(taux_interet_annueld/nombre_versements_an),""),"")</f>
        <v/>
      </c>
      <c r="H267" s="264" t="str">
        <f>IF(Valeurs_saisies,IF(colonneA&lt;&gt;"",D267-F267,""),"")</f>
        <v/>
      </c>
      <c r="L267" s="259">
        <f t="shared" si="7"/>
        <v>21</v>
      </c>
    </row>
    <row r="268" spans="2:12" s="259" customFormat="1" ht="14.25" customHeight="1" x14ac:dyDescent="0.2">
      <c r="B268" s="262" t="str">
        <f>IF(Valeurs_saisies,IF(duree_du_pret&gt;L268,B267+1,""),"")</f>
        <v/>
      </c>
      <c r="C268" s="263" t="str">
        <f>IF(Valeurs_saisies,IF(colonneA&lt;&gt;"",DATE(YEAR($D$9),MONTH($D$9)+(colonneA)*12/nombre_versements_an,DAY($D$9)),""),"")</f>
        <v/>
      </c>
      <c r="D268" s="264" t="str">
        <f>IF(Valeurs_saisies,IF(colonneA&lt;&gt;"",H267,""),"")</f>
        <v/>
      </c>
      <c r="E268" s="264" t="str">
        <f t="shared" ref="E268:E331" si="8">IF(colonneA&lt;&gt;"",$H$5,"")</f>
        <v/>
      </c>
      <c r="F268" s="264" t="str">
        <f>IF(Valeurs_saisies,IF(colonneA&lt;&gt;"",mensualite-G268,""),"")</f>
        <v/>
      </c>
      <c r="G268" s="264" t="str">
        <f>IF(Valeurs_saisies,IF(colonneA&lt;&gt;"",capital_restant_du*(taux_interet_annueld/nombre_versements_an),""),"")</f>
        <v/>
      </c>
      <c r="H268" s="264" t="str">
        <f>IF(Valeurs_saisies,IF(colonneA&lt;&gt;"",D268-F268,""),"")</f>
        <v/>
      </c>
      <c r="L268" s="259">
        <f t="shared" si="7"/>
        <v>21</v>
      </c>
    </row>
    <row r="269" spans="2:12" s="259" customFormat="1" ht="14.25" customHeight="1" x14ac:dyDescent="0.2">
      <c r="B269" s="262" t="str">
        <f>IF(Valeurs_saisies,IF(duree_du_pret&gt;L269,B268+1,""),"")</f>
        <v/>
      </c>
      <c r="C269" s="263" t="str">
        <f>IF(Valeurs_saisies,IF(colonneA&lt;&gt;"",DATE(YEAR($D$9),MONTH($D$9)+(colonneA)*12/nombre_versements_an,DAY($D$9)),""),"")</f>
        <v/>
      </c>
      <c r="D269" s="264" t="str">
        <f>IF(Valeurs_saisies,IF(colonneA&lt;&gt;"",H268,""),"")</f>
        <v/>
      </c>
      <c r="E269" s="264" t="str">
        <f t="shared" si="8"/>
        <v/>
      </c>
      <c r="F269" s="264" t="str">
        <f>IF(Valeurs_saisies,IF(colonneA&lt;&gt;"",mensualite-G269,""),"")</f>
        <v/>
      </c>
      <c r="G269" s="264" t="str">
        <f>IF(Valeurs_saisies,IF(colonneA&lt;&gt;"",capital_restant_du*(taux_interet_annueld/nombre_versements_an),""),"")</f>
        <v/>
      </c>
      <c r="H269" s="264" t="str">
        <f>IF(Valeurs_saisies,IF(colonneA&lt;&gt;"",D269-F269,""),"")</f>
        <v/>
      </c>
      <c r="L269" s="259">
        <f t="shared" si="7"/>
        <v>21</v>
      </c>
    </row>
    <row r="270" spans="2:12" s="259" customFormat="1" ht="14.25" customHeight="1" x14ac:dyDescent="0.2">
      <c r="B270" s="262" t="str">
        <f>IF(Valeurs_saisies,IF(duree_du_pret&gt;L270,B269+1,""),"")</f>
        <v/>
      </c>
      <c r="C270" s="263" t="str">
        <f>IF(Valeurs_saisies,IF(colonneA&lt;&gt;"",DATE(YEAR($D$9),MONTH($D$9)+(colonneA)*12/nombre_versements_an,DAY($D$9)),""),"")</f>
        <v/>
      </c>
      <c r="D270" s="264" t="str">
        <f>IF(Valeurs_saisies,IF(colonneA&lt;&gt;"",H269,""),"")</f>
        <v/>
      </c>
      <c r="E270" s="264" t="str">
        <f t="shared" si="8"/>
        <v/>
      </c>
      <c r="F270" s="264" t="str">
        <f>IF(Valeurs_saisies,IF(colonneA&lt;&gt;"",mensualite-G270,""),"")</f>
        <v/>
      </c>
      <c r="G270" s="264" t="str">
        <f>IF(Valeurs_saisies,IF(colonneA&lt;&gt;"",capital_restant_du*(taux_interet_annueld/nombre_versements_an),""),"")</f>
        <v/>
      </c>
      <c r="H270" s="264" t="str">
        <f>IF(Valeurs_saisies,IF(colonneA&lt;&gt;"",D270-F270,""),"")</f>
        <v/>
      </c>
      <c r="L270" s="259">
        <f t="shared" si="7"/>
        <v>21</v>
      </c>
    </row>
    <row r="271" spans="2:12" s="259" customFormat="1" ht="14.25" customHeight="1" x14ac:dyDescent="0.2">
      <c r="B271" s="262" t="str">
        <f>IF(Valeurs_saisies,IF(duree_du_pret&gt;L271,B270+1,""),"")</f>
        <v/>
      </c>
      <c r="C271" s="263" t="str">
        <f>IF(Valeurs_saisies,IF(colonneA&lt;&gt;"",DATE(YEAR($D$9),MONTH($D$9)+(colonneA)*12/nombre_versements_an,DAY($D$9)),""),"")</f>
        <v/>
      </c>
      <c r="D271" s="264" t="str">
        <f>IF(Valeurs_saisies,IF(colonneA&lt;&gt;"",H270,""),"")</f>
        <v/>
      </c>
      <c r="E271" s="264" t="str">
        <f t="shared" si="8"/>
        <v/>
      </c>
      <c r="F271" s="264" t="str">
        <f>IF(Valeurs_saisies,IF(colonneA&lt;&gt;"",mensualite-G271,""),"")</f>
        <v/>
      </c>
      <c r="G271" s="264" t="str">
        <f>IF(Valeurs_saisies,IF(colonneA&lt;&gt;"",capital_restant_du*(taux_interet_annueld/nombre_versements_an),""),"")</f>
        <v/>
      </c>
      <c r="H271" s="264" t="str">
        <f>IF(Valeurs_saisies,IF(colonneA&lt;&gt;"",D271-F271,""),"")</f>
        <v/>
      </c>
      <c r="L271" s="259">
        <f t="shared" si="7"/>
        <v>21</v>
      </c>
    </row>
    <row r="272" spans="2:12" s="259" customFormat="1" ht="14.25" customHeight="1" x14ac:dyDescent="0.2">
      <c r="B272" s="262" t="str">
        <f>IF(Valeurs_saisies,IF(duree_du_pret&gt;L272,B271+1,""),"")</f>
        <v/>
      </c>
      <c r="C272" s="263" t="str">
        <f>IF(Valeurs_saisies,IF(colonneA&lt;&gt;"",DATE(YEAR($D$9),MONTH($D$9)+(colonneA)*12/nombre_versements_an,DAY($D$9)),""),"")</f>
        <v/>
      </c>
      <c r="D272" s="264" t="str">
        <f>IF(Valeurs_saisies,IF(colonneA&lt;&gt;"",H271,""),"")</f>
        <v/>
      </c>
      <c r="E272" s="264" t="str">
        <f t="shared" si="8"/>
        <v/>
      </c>
      <c r="F272" s="264" t="str">
        <f>IF(Valeurs_saisies,IF(colonneA&lt;&gt;"",mensualite-G272,""),"")</f>
        <v/>
      </c>
      <c r="G272" s="264" t="str">
        <f>IF(Valeurs_saisies,IF(colonneA&lt;&gt;"",capital_restant_du*(taux_interet_annueld/nombre_versements_an),""),"")</f>
        <v/>
      </c>
      <c r="H272" s="264" t="str">
        <f>IF(Valeurs_saisies,IF(colonneA&lt;&gt;"",D272-F272,""),"")</f>
        <v/>
      </c>
      <c r="L272" s="259">
        <f t="shared" si="7"/>
        <v>21</v>
      </c>
    </row>
    <row r="273" spans="2:12" s="259" customFormat="1" ht="14.25" customHeight="1" x14ac:dyDescent="0.2">
      <c r="B273" s="262" t="str">
        <f>IF(Valeurs_saisies,IF(duree_du_pret&gt;L273,B272+1,""),"")</f>
        <v/>
      </c>
      <c r="C273" s="263" t="str">
        <f>IF(Valeurs_saisies,IF(colonneA&lt;&gt;"",DATE(YEAR($D$9),MONTH($D$9)+(colonneA)*12/nombre_versements_an,DAY($D$9)),""),"")</f>
        <v/>
      </c>
      <c r="D273" s="264" t="str">
        <f>IF(Valeurs_saisies,IF(colonneA&lt;&gt;"",H272,""),"")</f>
        <v/>
      </c>
      <c r="E273" s="264" t="str">
        <f t="shared" si="8"/>
        <v/>
      </c>
      <c r="F273" s="264" t="str">
        <f>IF(Valeurs_saisies,IF(colonneA&lt;&gt;"",mensualite-G273,""),"")</f>
        <v/>
      </c>
      <c r="G273" s="264" t="str">
        <f>IF(Valeurs_saisies,IF(colonneA&lt;&gt;"",capital_restant_du*(taux_interet_annueld/nombre_versements_an),""),"")</f>
        <v/>
      </c>
      <c r="H273" s="264" t="str">
        <f>IF(Valeurs_saisies,IF(colonneA&lt;&gt;"",D273-F273,""),"")</f>
        <v/>
      </c>
      <c r="L273" s="259">
        <f t="shared" si="7"/>
        <v>21</v>
      </c>
    </row>
    <row r="274" spans="2:12" s="259" customFormat="1" ht="14.25" customHeight="1" x14ac:dyDescent="0.2">
      <c r="B274" s="262" t="str">
        <f>IF(Valeurs_saisies,IF(duree_du_pret&gt;L274,B273+1,""),"")</f>
        <v/>
      </c>
      <c r="C274" s="263" t="str">
        <f>IF(Valeurs_saisies,IF(colonneA&lt;&gt;"",DATE(YEAR($D$9),MONTH($D$9)+(colonneA)*12/nombre_versements_an,DAY($D$9)),""),"")</f>
        <v/>
      </c>
      <c r="D274" s="264" t="str">
        <f>IF(Valeurs_saisies,IF(colonneA&lt;&gt;"",H273,""),"")</f>
        <v/>
      </c>
      <c r="E274" s="264" t="str">
        <f t="shared" si="8"/>
        <v/>
      </c>
      <c r="F274" s="264" t="str">
        <f>IF(Valeurs_saisies,IF(colonneA&lt;&gt;"",mensualite-G274,""),"")</f>
        <v/>
      </c>
      <c r="G274" s="264" t="str">
        <f>IF(Valeurs_saisies,IF(colonneA&lt;&gt;"",capital_restant_du*(taux_interet_annueld/nombre_versements_an),""),"")</f>
        <v/>
      </c>
      <c r="H274" s="264" t="str">
        <f>IF(Valeurs_saisies,IF(colonneA&lt;&gt;"",D274-F274,""),"")</f>
        <v/>
      </c>
      <c r="L274" s="259">
        <f t="shared" si="7"/>
        <v>21</v>
      </c>
    </row>
    <row r="275" spans="2:12" s="259" customFormat="1" ht="14.25" customHeight="1" x14ac:dyDescent="0.2">
      <c r="B275" s="262" t="str">
        <f>IF(Valeurs_saisies,IF(duree_du_pret&gt;L275,B274+1,""),"")</f>
        <v/>
      </c>
      <c r="C275" s="263" t="str">
        <f>IF(Valeurs_saisies,IF(colonneA&lt;&gt;"",DATE(YEAR($D$9),MONTH($D$9)+(colonneA)*12/nombre_versements_an,DAY($D$9)),""),"")</f>
        <v/>
      </c>
      <c r="D275" s="264" t="str">
        <f>IF(Valeurs_saisies,IF(colonneA&lt;&gt;"",H274,""),"")</f>
        <v/>
      </c>
      <c r="E275" s="264" t="str">
        <f t="shared" si="8"/>
        <v/>
      </c>
      <c r="F275" s="264" t="str">
        <f>IF(Valeurs_saisies,IF(colonneA&lt;&gt;"",mensualite-G275,""),"")</f>
        <v/>
      </c>
      <c r="G275" s="264" t="str">
        <f>IF(Valeurs_saisies,IF(colonneA&lt;&gt;"",capital_restant_du*(taux_interet_annueld/nombre_versements_an),""),"")</f>
        <v/>
      </c>
      <c r="H275" s="264" t="str">
        <f>IF(Valeurs_saisies,IF(colonneA&lt;&gt;"",D275-F275,""),"")</f>
        <v/>
      </c>
      <c r="L275" s="259">
        <f t="shared" si="7"/>
        <v>21</v>
      </c>
    </row>
    <row r="276" spans="2:12" s="259" customFormat="1" ht="14.25" customHeight="1" x14ac:dyDescent="0.2">
      <c r="B276" s="262" t="str">
        <f>IF(Valeurs_saisies,IF(duree_du_pret&gt;L276,B275+1,""),"")</f>
        <v/>
      </c>
      <c r="C276" s="263" t="str">
        <f>IF(Valeurs_saisies,IF(colonneA&lt;&gt;"",DATE(YEAR($D$9),MONTH($D$9)+(colonneA)*12/nombre_versements_an,DAY($D$9)),""),"")</f>
        <v/>
      </c>
      <c r="D276" s="264" t="str">
        <f>IF(Valeurs_saisies,IF(colonneA&lt;&gt;"",H275,""),"")</f>
        <v/>
      </c>
      <c r="E276" s="264" t="str">
        <f t="shared" si="8"/>
        <v/>
      </c>
      <c r="F276" s="264" t="str">
        <f>IF(Valeurs_saisies,IF(colonneA&lt;&gt;"",mensualite-G276,""),"")</f>
        <v/>
      </c>
      <c r="G276" s="264" t="str">
        <f>IF(Valeurs_saisies,IF(colonneA&lt;&gt;"",capital_restant_du*(taux_interet_annueld/nombre_versements_an),""),"")</f>
        <v/>
      </c>
      <c r="H276" s="264" t="str">
        <f>IF(Valeurs_saisies,IF(colonneA&lt;&gt;"",D276-F276,""),"")</f>
        <v/>
      </c>
      <c r="L276" s="259">
        <f t="shared" si="7"/>
        <v>22</v>
      </c>
    </row>
    <row r="277" spans="2:12" s="259" customFormat="1" ht="14.25" customHeight="1" x14ac:dyDescent="0.2">
      <c r="B277" s="262" t="str">
        <f>IF(Valeurs_saisies,IF(duree_du_pret&gt;L277,B276+1,""),"")</f>
        <v/>
      </c>
      <c r="C277" s="263" t="str">
        <f>IF(Valeurs_saisies,IF(colonneA&lt;&gt;"",DATE(YEAR($D$9),MONTH($D$9)+(colonneA)*12/nombre_versements_an,DAY($D$9)),""),"")</f>
        <v/>
      </c>
      <c r="D277" s="264" t="str">
        <f>IF(Valeurs_saisies,IF(colonneA&lt;&gt;"",H276,""),"")</f>
        <v/>
      </c>
      <c r="E277" s="264" t="str">
        <f t="shared" si="8"/>
        <v/>
      </c>
      <c r="F277" s="264" t="str">
        <f>IF(Valeurs_saisies,IF(colonneA&lt;&gt;"",mensualite-G277,""),"")</f>
        <v/>
      </c>
      <c r="G277" s="264" t="str">
        <f>IF(Valeurs_saisies,IF(colonneA&lt;&gt;"",capital_restant_du*(taux_interet_annueld/nombre_versements_an),""),"")</f>
        <v/>
      </c>
      <c r="H277" s="264" t="str">
        <f>IF(Valeurs_saisies,IF(colonneA&lt;&gt;"",D277-F277,""),"")</f>
        <v/>
      </c>
      <c r="L277" s="259">
        <f t="shared" si="7"/>
        <v>22</v>
      </c>
    </row>
    <row r="278" spans="2:12" s="259" customFormat="1" ht="14.25" customHeight="1" x14ac:dyDescent="0.2">
      <c r="B278" s="262" t="str">
        <f>IF(Valeurs_saisies,IF(duree_du_pret&gt;L278,B277+1,""),"")</f>
        <v/>
      </c>
      <c r="C278" s="263" t="str">
        <f>IF(Valeurs_saisies,IF(colonneA&lt;&gt;"",DATE(YEAR($D$9),MONTH($D$9)+(colonneA)*12/nombre_versements_an,DAY($D$9)),""),"")</f>
        <v/>
      </c>
      <c r="D278" s="264" t="str">
        <f>IF(Valeurs_saisies,IF(colonneA&lt;&gt;"",H277,""),"")</f>
        <v/>
      </c>
      <c r="E278" s="264" t="str">
        <f t="shared" si="8"/>
        <v/>
      </c>
      <c r="F278" s="264" t="str">
        <f>IF(Valeurs_saisies,IF(colonneA&lt;&gt;"",mensualite-G278,""),"")</f>
        <v/>
      </c>
      <c r="G278" s="264" t="str">
        <f>IF(Valeurs_saisies,IF(colonneA&lt;&gt;"",capital_restant_du*(taux_interet_annueld/nombre_versements_an),""),"")</f>
        <v/>
      </c>
      <c r="H278" s="264" t="str">
        <f>IF(Valeurs_saisies,IF(colonneA&lt;&gt;"",D278-F278,""),"")</f>
        <v/>
      </c>
      <c r="L278" s="259">
        <f t="shared" si="7"/>
        <v>22</v>
      </c>
    </row>
    <row r="279" spans="2:12" s="259" customFormat="1" ht="14.25" customHeight="1" x14ac:dyDescent="0.2">
      <c r="B279" s="262" t="str">
        <f>IF(Valeurs_saisies,IF(duree_du_pret&gt;L279,B278+1,""),"")</f>
        <v/>
      </c>
      <c r="C279" s="263" t="str">
        <f>IF(Valeurs_saisies,IF(colonneA&lt;&gt;"",DATE(YEAR($D$9),MONTH($D$9)+(colonneA)*12/nombre_versements_an,DAY($D$9)),""),"")</f>
        <v/>
      </c>
      <c r="D279" s="264" t="str">
        <f>IF(Valeurs_saisies,IF(colonneA&lt;&gt;"",H278,""),"")</f>
        <v/>
      </c>
      <c r="E279" s="264" t="str">
        <f t="shared" si="8"/>
        <v/>
      </c>
      <c r="F279" s="264" t="str">
        <f>IF(Valeurs_saisies,IF(colonneA&lt;&gt;"",mensualite-G279,""),"")</f>
        <v/>
      </c>
      <c r="G279" s="264" t="str">
        <f>IF(Valeurs_saisies,IF(colonneA&lt;&gt;"",capital_restant_du*(taux_interet_annueld/nombre_versements_an),""),"")</f>
        <v/>
      </c>
      <c r="H279" s="264" t="str">
        <f>IF(Valeurs_saisies,IF(colonneA&lt;&gt;"",D279-F279,""),"")</f>
        <v/>
      </c>
      <c r="L279" s="259">
        <f t="shared" si="7"/>
        <v>22</v>
      </c>
    </row>
    <row r="280" spans="2:12" s="259" customFormat="1" ht="14.25" customHeight="1" x14ac:dyDescent="0.2">
      <c r="B280" s="262" t="str">
        <f>IF(Valeurs_saisies,IF(duree_du_pret&gt;L280,B279+1,""),"")</f>
        <v/>
      </c>
      <c r="C280" s="263" t="str">
        <f>IF(Valeurs_saisies,IF(colonneA&lt;&gt;"",DATE(YEAR($D$9),MONTH($D$9)+(colonneA)*12/nombre_versements_an,DAY($D$9)),""),"")</f>
        <v/>
      </c>
      <c r="D280" s="264" t="str">
        <f>IF(Valeurs_saisies,IF(colonneA&lt;&gt;"",H279,""),"")</f>
        <v/>
      </c>
      <c r="E280" s="264" t="str">
        <f t="shared" si="8"/>
        <v/>
      </c>
      <c r="F280" s="264" t="str">
        <f>IF(Valeurs_saisies,IF(colonneA&lt;&gt;"",mensualite-G280,""),"")</f>
        <v/>
      </c>
      <c r="G280" s="264" t="str">
        <f>IF(Valeurs_saisies,IF(colonneA&lt;&gt;"",capital_restant_du*(taux_interet_annueld/nombre_versements_an),""),"")</f>
        <v/>
      </c>
      <c r="H280" s="264" t="str">
        <f>IF(Valeurs_saisies,IF(colonneA&lt;&gt;"",D280-F280,""),"")</f>
        <v/>
      </c>
      <c r="L280" s="259">
        <f t="shared" si="7"/>
        <v>22</v>
      </c>
    </row>
    <row r="281" spans="2:12" s="259" customFormat="1" ht="14.25" customHeight="1" x14ac:dyDescent="0.2">
      <c r="B281" s="262" t="str">
        <f>IF(Valeurs_saisies,IF(duree_du_pret&gt;L281,B280+1,""),"")</f>
        <v/>
      </c>
      <c r="C281" s="263" t="str">
        <f>IF(Valeurs_saisies,IF(colonneA&lt;&gt;"",DATE(YEAR($D$9),MONTH($D$9)+(colonneA)*12/nombre_versements_an,DAY($D$9)),""),"")</f>
        <v/>
      </c>
      <c r="D281" s="264" t="str">
        <f>IF(Valeurs_saisies,IF(colonneA&lt;&gt;"",H280,""),"")</f>
        <v/>
      </c>
      <c r="E281" s="264" t="str">
        <f t="shared" si="8"/>
        <v/>
      </c>
      <c r="F281" s="264" t="str">
        <f>IF(Valeurs_saisies,IF(colonneA&lt;&gt;"",mensualite-G281,""),"")</f>
        <v/>
      </c>
      <c r="G281" s="264" t="str">
        <f>IF(Valeurs_saisies,IF(colonneA&lt;&gt;"",capital_restant_du*(taux_interet_annueld/nombre_versements_an),""),"")</f>
        <v/>
      </c>
      <c r="H281" s="264" t="str">
        <f>IF(Valeurs_saisies,IF(colonneA&lt;&gt;"",D281-F281,""),"")</f>
        <v/>
      </c>
      <c r="L281" s="259">
        <f t="shared" ref="L281:L344" si="9">L269+1</f>
        <v>22</v>
      </c>
    </row>
    <row r="282" spans="2:12" s="259" customFormat="1" ht="14.25" customHeight="1" x14ac:dyDescent="0.2">
      <c r="B282" s="262" t="str">
        <f>IF(Valeurs_saisies,IF(duree_du_pret&gt;L282,B281+1,""),"")</f>
        <v/>
      </c>
      <c r="C282" s="263" t="str">
        <f>IF(Valeurs_saisies,IF(colonneA&lt;&gt;"",DATE(YEAR($D$9),MONTH($D$9)+(colonneA)*12/nombre_versements_an,DAY($D$9)),""),"")</f>
        <v/>
      </c>
      <c r="D282" s="264" t="str">
        <f>IF(Valeurs_saisies,IF(colonneA&lt;&gt;"",H281,""),"")</f>
        <v/>
      </c>
      <c r="E282" s="264" t="str">
        <f t="shared" si="8"/>
        <v/>
      </c>
      <c r="F282" s="264" t="str">
        <f>IF(Valeurs_saisies,IF(colonneA&lt;&gt;"",mensualite-G282,""),"")</f>
        <v/>
      </c>
      <c r="G282" s="264" t="str">
        <f>IF(Valeurs_saisies,IF(colonneA&lt;&gt;"",capital_restant_du*(taux_interet_annueld/nombre_versements_an),""),"")</f>
        <v/>
      </c>
      <c r="H282" s="264" t="str">
        <f>IF(Valeurs_saisies,IF(colonneA&lt;&gt;"",D282-F282,""),"")</f>
        <v/>
      </c>
      <c r="L282" s="259">
        <f t="shared" si="9"/>
        <v>22</v>
      </c>
    </row>
    <row r="283" spans="2:12" s="259" customFormat="1" ht="14.25" customHeight="1" x14ac:dyDescent="0.2">
      <c r="B283" s="262" t="str">
        <f>IF(Valeurs_saisies,IF(duree_du_pret&gt;L283,B282+1,""),"")</f>
        <v/>
      </c>
      <c r="C283" s="263" t="str">
        <f>IF(Valeurs_saisies,IF(colonneA&lt;&gt;"",DATE(YEAR($D$9),MONTH($D$9)+(colonneA)*12/nombre_versements_an,DAY($D$9)),""),"")</f>
        <v/>
      </c>
      <c r="D283" s="264" t="str">
        <f>IF(Valeurs_saisies,IF(colonneA&lt;&gt;"",H282,""),"")</f>
        <v/>
      </c>
      <c r="E283" s="264" t="str">
        <f t="shared" si="8"/>
        <v/>
      </c>
      <c r="F283" s="264" t="str">
        <f>IF(Valeurs_saisies,IF(colonneA&lt;&gt;"",mensualite-G283,""),"")</f>
        <v/>
      </c>
      <c r="G283" s="264" t="str">
        <f>IF(Valeurs_saisies,IF(colonneA&lt;&gt;"",capital_restant_du*(taux_interet_annueld/nombre_versements_an),""),"")</f>
        <v/>
      </c>
      <c r="H283" s="264" t="str">
        <f>IF(Valeurs_saisies,IF(colonneA&lt;&gt;"",D283-F283,""),"")</f>
        <v/>
      </c>
      <c r="L283" s="259">
        <f t="shared" si="9"/>
        <v>22</v>
      </c>
    </row>
    <row r="284" spans="2:12" s="259" customFormat="1" ht="14.25" customHeight="1" x14ac:dyDescent="0.2">
      <c r="B284" s="262" t="str">
        <f>IF(Valeurs_saisies,IF(duree_du_pret&gt;L284,B283+1,""),"")</f>
        <v/>
      </c>
      <c r="C284" s="263" t="str">
        <f>IF(Valeurs_saisies,IF(colonneA&lt;&gt;"",DATE(YEAR($D$9),MONTH($D$9)+(colonneA)*12/nombre_versements_an,DAY($D$9)),""),"")</f>
        <v/>
      </c>
      <c r="D284" s="264" t="str">
        <f>IF(Valeurs_saisies,IF(colonneA&lt;&gt;"",H283,""),"")</f>
        <v/>
      </c>
      <c r="E284" s="264" t="str">
        <f t="shared" si="8"/>
        <v/>
      </c>
      <c r="F284" s="264" t="str">
        <f>IF(Valeurs_saisies,IF(colonneA&lt;&gt;"",mensualite-G284,""),"")</f>
        <v/>
      </c>
      <c r="G284" s="264" t="str">
        <f>IF(Valeurs_saisies,IF(colonneA&lt;&gt;"",capital_restant_du*(taux_interet_annueld/nombre_versements_an),""),"")</f>
        <v/>
      </c>
      <c r="H284" s="264" t="str">
        <f>IF(Valeurs_saisies,IF(colonneA&lt;&gt;"",D284-F284,""),"")</f>
        <v/>
      </c>
      <c r="L284" s="259">
        <f t="shared" si="9"/>
        <v>22</v>
      </c>
    </row>
    <row r="285" spans="2:12" s="259" customFormat="1" ht="14.25" customHeight="1" x14ac:dyDescent="0.2">
      <c r="B285" s="262" t="str">
        <f>IF(Valeurs_saisies,IF(duree_du_pret&gt;L285,B284+1,""),"")</f>
        <v/>
      </c>
      <c r="C285" s="263" t="str">
        <f>IF(Valeurs_saisies,IF(colonneA&lt;&gt;"",DATE(YEAR($D$9),MONTH($D$9)+(colonneA)*12/nombre_versements_an,DAY($D$9)),""),"")</f>
        <v/>
      </c>
      <c r="D285" s="264" t="str">
        <f>IF(Valeurs_saisies,IF(colonneA&lt;&gt;"",H284,""),"")</f>
        <v/>
      </c>
      <c r="E285" s="264" t="str">
        <f t="shared" si="8"/>
        <v/>
      </c>
      <c r="F285" s="264" t="str">
        <f>IF(Valeurs_saisies,IF(colonneA&lt;&gt;"",mensualite-G285,""),"")</f>
        <v/>
      </c>
      <c r="G285" s="264" t="str">
        <f>IF(Valeurs_saisies,IF(colonneA&lt;&gt;"",capital_restant_du*(taux_interet_annueld/nombre_versements_an),""),"")</f>
        <v/>
      </c>
      <c r="H285" s="264" t="str">
        <f>IF(Valeurs_saisies,IF(colonneA&lt;&gt;"",D285-F285,""),"")</f>
        <v/>
      </c>
      <c r="L285" s="259">
        <f t="shared" si="9"/>
        <v>22</v>
      </c>
    </row>
    <row r="286" spans="2:12" s="259" customFormat="1" ht="14.25" customHeight="1" x14ac:dyDescent="0.2">
      <c r="B286" s="262" t="str">
        <f>IF(Valeurs_saisies,IF(duree_du_pret&gt;L286,B285+1,""),"")</f>
        <v/>
      </c>
      <c r="C286" s="263" t="str">
        <f>IF(Valeurs_saisies,IF(colonneA&lt;&gt;"",DATE(YEAR($D$9),MONTH($D$9)+(colonneA)*12/nombre_versements_an,DAY($D$9)),""),"")</f>
        <v/>
      </c>
      <c r="D286" s="264" t="str">
        <f>IF(Valeurs_saisies,IF(colonneA&lt;&gt;"",H285,""),"")</f>
        <v/>
      </c>
      <c r="E286" s="264" t="str">
        <f t="shared" si="8"/>
        <v/>
      </c>
      <c r="F286" s="264" t="str">
        <f>IF(Valeurs_saisies,IF(colonneA&lt;&gt;"",mensualite-G286,""),"")</f>
        <v/>
      </c>
      <c r="G286" s="264" t="str">
        <f>IF(Valeurs_saisies,IF(colonneA&lt;&gt;"",capital_restant_du*(taux_interet_annueld/nombre_versements_an),""),"")</f>
        <v/>
      </c>
      <c r="H286" s="264" t="str">
        <f>IF(Valeurs_saisies,IF(colonneA&lt;&gt;"",D286-F286,""),"")</f>
        <v/>
      </c>
      <c r="L286" s="259">
        <f t="shared" si="9"/>
        <v>22</v>
      </c>
    </row>
    <row r="287" spans="2:12" s="259" customFormat="1" ht="14.25" customHeight="1" x14ac:dyDescent="0.2">
      <c r="B287" s="262" t="str">
        <f>IF(Valeurs_saisies,IF(duree_du_pret&gt;L287,B286+1,""),"")</f>
        <v/>
      </c>
      <c r="C287" s="263" t="str">
        <f>IF(Valeurs_saisies,IF(colonneA&lt;&gt;"",DATE(YEAR($D$9),MONTH($D$9)+(colonneA)*12/nombre_versements_an,DAY($D$9)),""),"")</f>
        <v/>
      </c>
      <c r="D287" s="264" t="str">
        <f>IF(Valeurs_saisies,IF(colonneA&lt;&gt;"",H286,""),"")</f>
        <v/>
      </c>
      <c r="E287" s="264" t="str">
        <f t="shared" si="8"/>
        <v/>
      </c>
      <c r="F287" s="264" t="str">
        <f>IF(Valeurs_saisies,IF(colonneA&lt;&gt;"",mensualite-G287,""),"")</f>
        <v/>
      </c>
      <c r="G287" s="264" t="str">
        <f>IF(Valeurs_saisies,IF(colonneA&lt;&gt;"",capital_restant_du*(taux_interet_annueld/nombre_versements_an),""),"")</f>
        <v/>
      </c>
      <c r="H287" s="264" t="str">
        <f>IF(Valeurs_saisies,IF(colonneA&lt;&gt;"",D287-F287,""),"")</f>
        <v/>
      </c>
      <c r="L287" s="259">
        <f t="shared" si="9"/>
        <v>22</v>
      </c>
    </row>
    <row r="288" spans="2:12" s="259" customFormat="1" ht="14.25" customHeight="1" x14ac:dyDescent="0.2">
      <c r="B288" s="262" t="str">
        <f>IF(Valeurs_saisies,IF(duree_du_pret&gt;L288,B287+1,""),"")</f>
        <v/>
      </c>
      <c r="C288" s="263" t="str">
        <f>IF(Valeurs_saisies,IF(colonneA&lt;&gt;"",DATE(YEAR($D$9),MONTH($D$9)+(colonneA)*12/nombre_versements_an,DAY($D$9)),""),"")</f>
        <v/>
      </c>
      <c r="D288" s="264" t="str">
        <f>IF(Valeurs_saisies,IF(colonneA&lt;&gt;"",H287,""),"")</f>
        <v/>
      </c>
      <c r="E288" s="264" t="str">
        <f t="shared" si="8"/>
        <v/>
      </c>
      <c r="F288" s="264" t="str">
        <f>IF(Valeurs_saisies,IF(colonneA&lt;&gt;"",mensualite-G288,""),"")</f>
        <v/>
      </c>
      <c r="G288" s="264" t="str">
        <f>IF(Valeurs_saisies,IF(colonneA&lt;&gt;"",capital_restant_du*(taux_interet_annueld/nombre_versements_an),""),"")</f>
        <v/>
      </c>
      <c r="H288" s="264" t="str">
        <f>IF(Valeurs_saisies,IF(colonneA&lt;&gt;"",D288-F288,""),"")</f>
        <v/>
      </c>
      <c r="L288" s="259">
        <f t="shared" si="9"/>
        <v>23</v>
      </c>
    </row>
    <row r="289" spans="2:12" s="259" customFormat="1" ht="14.25" customHeight="1" x14ac:dyDescent="0.2">
      <c r="B289" s="262" t="str">
        <f>IF(Valeurs_saisies,IF(duree_du_pret&gt;L289,B288+1,""),"")</f>
        <v/>
      </c>
      <c r="C289" s="263" t="str">
        <f>IF(Valeurs_saisies,IF(colonneA&lt;&gt;"",DATE(YEAR($D$9),MONTH($D$9)+(colonneA)*12/nombre_versements_an,DAY($D$9)),""),"")</f>
        <v/>
      </c>
      <c r="D289" s="264" t="str">
        <f>IF(Valeurs_saisies,IF(colonneA&lt;&gt;"",H288,""),"")</f>
        <v/>
      </c>
      <c r="E289" s="264" t="str">
        <f t="shared" si="8"/>
        <v/>
      </c>
      <c r="F289" s="264" t="str">
        <f>IF(Valeurs_saisies,IF(colonneA&lt;&gt;"",mensualite-G289,""),"")</f>
        <v/>
      </c>
      <c r="G289" s="264" t="str">
        <f>IF(Valeurs_saisies,IF(colonneA&lt;&gt;"",capital_restant_du*(taux_interet_annueld/nombre_versements_an),""),"")</f>
        <v/>
      </c>
      <c r="H289" s="264" t="str">
        <f>IF(Valeurs_saisies,IF(colonneA&lt;&gt;"",D289-F289,""),"")</f>
        <v/>
      </c>
      <c r="L289" s="259">
        <f t="shared" si="9"/>
        <v>23</v>
      </c>
    </row>
    <row r="290" spans="2:12" s="259" customFormat="1" ht="14.25" customHeight="1" x14ac:dyDescent="0.2">
      <c r="B290" s="262" t="str">
        <f>IF(Valeurs_saisies,IF(duree_du_pret&gt;L290,B289+1,""),"")</f>
        <v/>
      </c>
      <c r="C290" s="263" t="str">
        <f>IF(Valeurs_saisies,IF(colonneA&lt;&gt;"",DATE(YEAR($D$9),MONTH($D$9)+(colonneA)*12/nombre_versements_an,DAY($D$9)),""),"")</f>
        <v/>
      </c>
      <c r="D290" s="264" t="str">
        <f>IF(Valeurs_saisies,IF(colonneA&lt;&gt;"",H289,""),"")</f>
        <v/>
      </c>
      <c r="E290" s="264" t="str">
        <f t="shared" si="8"/>
        <v/>
      </c>
      <c r="F290" s="264" t="str">
        <f>IF(Valeurs_saisies,IF(colonneA&lt;&gt;"",mensualite-G290,""),"")</f>
        <v/>
      </c>
      <c r="G290" s="264" t="str">
        <f>IF(Valeurs_saisies,IF(colonneA&lt;&gt;"",capital_restant_du*(taux_interet_annueld/nombre_versements_an),""),"")</f>
        <v/>
      </c>
      <c r="H290" s="264" t="str">
        <f>IF(Valeurs_saisies,IF(colonneA&lt;&gt;"",D290-F290,""),"")</f>
        <v/>
      </c>
      <c r="L290" s="259">
        <f t="shared" si="9"/>
        <v>23</v>
      </c>
    </row>
    <row r="291" spans="2:12" s="259" customFormat="1" ht="14.25" customHeight="1" x14ac:dyDescent="0.2">
      <c r="B291" s="262" t="str">
        <f>IF(Valeurs_saisies,IF(duree_du_pret&gt;L291,B290+1,""),"")</f>
        <v/>
      </c>
      <c r="C291" s="263" t="str">
        <f>IF(Valeurs_saisies,IF(colonneA&lt;&gt;"",DATE(YEAR($D$9),MONTH($D$9)+(colonneA)*12/nombre_versements_an,DAY($D$9)),""),"")</f>
        <v/>
      </c>
      <c r="D291" s="264" t="str">
        <f>IF(Valeurs_saisies,IF(colonneA&lt;&gt;"",H290,""),"")</f>
        <v/>
      </c>
      <c r="E291" s="264" t="str">
        <f t="shared" si="8"/>
        <v/>
      </c>
      <c r="F291" s="264" t="str">
        <f>IF(Valeurs_saisies,IF(colonneA&lt;&gt;"",mensualite-G291,""),"")</f>
        <v/>
      </c>
      <c r="G291" s="264" t="str">
        <f>IF(Valeurs_saisies,IF(colonneA&lt;&gt;"",capital_restant_du*(taux_interet_annueld/nombre_versements_an),""),"")</f>
        <v/>
      </c>
      <c r="H291" s="264" t="str">
        <f>IF(Valeurs_saisies,IF(colonneA&lt;&gt;"",D291-F291,""),"")</f>
        <v/>
      </c>
      <c r="L291" s="259">
        <f t="shared" si="9"/>
        <v>23</v>
      </c>
    </row>
    <row r="292" spans="2:12" s="259" customFormat="1" ht="14.25" customHeight="1" x14ac:dyDescent="0.2">
      <c r="B292" s="262" t="str">
        <f>IF(Valeurs_saisies,IF(duree_du_pret&gt;L292,B291+1,""),"")</f>
        <v/>
      </c>
      <c r="C292" s="263" t="str">
        <f>IF(Valeurs_saisies,IF(colonneA&lt;&gt;"",DATE(YEAR($D$9),MONTH($D$9)+(colonneA)*12/nombre_versements_an,DAY($D$9)),""),"")</f>
        <v/>
      </c>
      <c r="D292" s="264" t="str">
        <f>IF(Valeurs_saisies,IF(colonneA&lt;&gt;"",H291,""),"")</f>
        <v/>
      </c>
      <c r="E292" s="264" t="str">
        <f t="shared" si="8"/>
        <v/>
      </c>
      <c r="F292" s="264" t="str">
        <f>IF(Valeurs_saisies,IF(colonneA&lt;&gt;"",mensualite-G292,""),"")</f>
        <v/>
      </c>
      <c r="G292" s="264" t="str">
        <f>IF(Valeurs_saisies,IF(colonneA&lt;&gt;"",capital_restant_du*(taux_interet_annueld/nombre_versements_an),""),"")</f>
        <v/>
      </c>
      <c r="H292" s="264" t="str">
        <f>IF(Valeurs_saisies,IF(colonneA&lt;&gt;"",D292-F292,""),"")</f>
        <v/>
      </c>
      <c r="L292" s="259">
        <f t="shared" si="9"/>
        <v>23</v>
      </c>
    </row>
    <row r="293" spans="2:12" s="259" customFormat="1" ht="14.25" customHeight="1" x14ac:dyDescent="0.2">
      <c r="B293" s="262" t="str">
        <f>IF(Valeurs_saisies,IF(duree_du_pret&gt;L293,B292+1,""),"")</f>
        <v/>
      </c>
      <c r="C293" s="263" t="str">
        <f>IF(Valeurs_saisies,IF(colonneA&lt;&gt;"",DATE(YEAR($D$9),MONTH($D$9)+(colonneA)*12/nombre_versements_an,DAY($D$9)),""),"")</f>
        <v/>
      </c>
      <c r="D293" s="264" t="str">
        <f>IF(Valeurs_saisies,IF(colonneA&lt;&gt;"",H292,""),"")</f>
        <v/>
      </c>
      <c r="E293" s="264" t="str">
        <f t="shared" si="8"/>
        <v/>
      </c>
      <c r="F293" s="264" t="str">
        <f>IF(Valeurs_saisies,IF(colonneA&lt;&gt;"",mensualite-G293,""),"")</f>
        <v/>
      </c>
      <c r="G293" s="264" t="str">
        <f>IF(Valeurs_saisies,IF(colonneA&lt;&gt;"",capital_restant_du*(taux_interet_annueld/nombre_versements_an),""),"")</f>
        <v/>
      </c>
      <c r="H293" s="264" t="str">
        <f>IF(Valeurs_saisies,IF(colonneA&lt;&gt;"",D293-F293,""),"")</f>
        <v/>
      </c>
      <c r="L293" s="259">
        <f t="shared" si="9"/>
        <v>23</v>
      </c>
    </row>
    <row r="294" spans="2:12" s="259" customFormat="1" ht="14.25" customHeight="1" x14ac:dyDescent="0.2">
      <c r="B294" s="262" t="str">
        <f>IF(Valeurs_saisies,IF(duree_du_pret&gt;L294,B293+1,""),"")</f>
        <v/>
      </c>
      <c r="C294" s="263" t="str">
        <f>IF(Valeurs_saisies,IF(colonneA&lt;&gt;"",DATE(YEAR($D$9),MONTH($D$9)+(colonneA)*12/nombre_versements_an,DAY($D$9)),""),"")</f>
        <v/>
      </c>
      <c r="D294" s="264" t="str">
        <f>IF(Valeurs_saisies,IF(colonneA&lt;&gt;"",H293,""),"")</f>
        <v/>
      </c>
      <c r="E294" s="264" t="str">
        <f t="shared" si="8"/>
        <v/>
      </c>
      <c r="F294" s="264" t="str">
        <f>IF(Valeurs_saisies,IF(colonneA&lt;&gt;"",mensualite-G294,""),"")</f>
        <v/>
      </c>
      <c r="G294" s="264" t="str">
        <f>IF(Valeurs_saisies,IF(colonneA&lt;&gt;"",capital_restant_du*(taux_interet_annueld/nombre_versements_an),""),"")</f>
        <v/>
      </c>
      <c r="H294" s="264" t="str">
        <f>IF(Valeurs_saisies,IF(colonneA&lt;&gt;"",D294-F294,""),"")</f>
        <v/>
      </c>
      <c r="L294" s="259">
        <f t="shared" si="9"/>
        <v>23</v>
      </c>
    </row>
    <row r="295" spans="2:12" s="259" customFormat="1" ht="14.25" customHeight="1" x14ac:dyDescent="0.2">
      <c r="B295" s="262" t="str">
        <f>IF(Valeurs_saisies,IF(duree_du_pret&gt;L295,B294+1,""),"")</f>
        <v/>
      </c>
      <c r="C295" s="263" t="str">
        <f>IF(Valeurs_saisies,IF(colonneA&lt;&gt;"",DATE(YEAR($D$9),MONTH($D$9)+(colonneA)*12/nombre_versements_an,DAY($D$9)),""),"")</f>
        <v/>
      </c>
      <c r="D295" s="264" t="str">
        <f>IF(Valeurs_saisies,IF(colonneA&lt;&gt;"",H294,""),"")</f>
        <v/>
      </c>
      <c r="E295" s="264" t="str">
        <f t="shared" si="8"/>
        <v/>
      </c>
      <c r="F295" s="264" t="str">
        <f>IF(Valeurs_saisies,IF(colonneA&lt;&gt;"",mensualite-G295,""),"")</f>
        <v/>
      </c>
      <c r="G295" s="264" t="str">
        <f>IF(Valeurs_saisies,IF(colonneA&lt;&gt;"",capital_restant_du*(taux_interet_annueld/nombre_versements_an),""),"")</f>
        <v/>
      </c>
      <c r="H295" s="264" t="str">
        <f>IF(Valeurs_saisies,IF(colonneA&lt;&gt;"",D295-F295,""),"")</f>
        <v/>
      </c>
      <c r="L295" s="259">
        <f t="shared" si="9"/>
        <v>23</v>
      </c>
    </row>
    <row r="296" spans="2:12" s="259" customFormat="1" ht="14.25" customHeight="1" x14ac:dyDescent="0.2">
      <c r="B296" s="262" t="str">
        <f>IF(Valeurs_saisies,IF(duree_du_pret&gt;L296,B295+1,""),"")</f>
        <v/>
      </c>
      <c r="C296" s="263" t="str">
        <f>IF(Valeurs_saisies,IF(colonneA&lt;&gt;"",DATE(YEAR($D$9),MONTH($D$9)+(colonneA)*12/nombre_versements_an,DAY($D$9)),""),"")</f>
        <v/>
      </c>
      <c r="D296" s="264" t="str">
        <f>IF(Valeurs_saisies,IF(colonneA&lt;&gt;"",H295,""),"")</f>
        <v/>
      </c>
      <c r="E296" s="264" t="str">
        <f t="shared" si="8"/>
        <v/>
      </c>
      <c r="F296" s="264" t="str">
        <f>IF(Valeurs_saisies,IF(colonneA&lt;&gt;"",mensualite-G296,""),"")</f>
        <v/>
      </c>
      <c r="G296" s="264" t="str">
        <f>IF(Valeurs_saisies,IF(colonneA&lt;&gt;"",capital_restant_du*(taux_interet_annueld/nombre_versements_an),""),"")</f>
        <v/>
      </c>
      <c r="H296" s="264" t="str">
        <f>IF(Valeurs_saisies,IF(colonneA&lt;&gt;"",D296-F296,""),"")</f>
        <v/>
      </c>
      <c r="L296" s="259">
        <f t="shared" si="9"/>
        <v>23</v>
      </c>
    </row>
    <row r="297" spans="2:12" s="259" customFormat="1" ht="14.25" customHeight="1" x14ac:dyDescent="0.2">
      <c r="B297" s="262" t="str">
        <f>IF(Valeurs_saisies,IF(duree_du_pret&gt;L297,B296+1,""),"")</f>
        <v/>
      </c>
      <c r="C297" s="263" t="str">
        <f>IF(Valeurs_saisies,IF(colonneA&lt;&gt;"",DATE(YEAR($D$9),MONTH($D$9)+(colonneA)*12/nombre_versements_an,DAY($D$9)),""),"")</f>
        <v/>
      </c>
      <c r="D297" s="264" t="str">
        <f>IF(Valeurs_saisies,IF(colonneA&lt;&gt;"",H296,""),"")</f>
        <v/>
      </c>
      <c r="E297" s="264" t="str">
        <f t="shared" si="8"/>
        <v/>
      </c>
      <c r="F297" s="264" t="str">
        <f>IF(Valeurs_saisies,IF(colonneA&lt;&gt;"",mensualite-G297,""),"")</f>
        <v/>
      </c>
      <c r="G297" s="264" t="str">
        <f>IF(Valeurs_saisies,IF(colonneA&lt;&gt;"",capital_restant_du*(taux_interet_annueld/nombre_versements_an),""),"")</f>
        <v/>
      </c>
      <c r="H297" s="264" t="str">
        <f>IF(Valeurs_saisies,IF(colonneA&lt;&gt;"",D297-F297,""),"")</f>
        <v/>
      </c>
      <c r="L297" s="259">
        <f t="shared" si="9"/>
        <v>23</v>
      </c>
    </row>
    <row r="298" spans="2:12" s="259" customFormat="1" ht="14.25" customHeight="1" x14ac:dyDescent="0.2">
      <c r="B298" s="262" t="str">
        <f>IF(Valeurs_saisies,IF(duree_du_pret&gt;L298,B297+1,""),"")</f>
        <v/>
      </c>
      <c r="C298" s="263" t="str">
        <f>IF(Valeurs_saisies,IF(colonneA&lt;&gt;"",DATE(YEAR($D$9),MONTH($D$9)+(colonneA)*12/nombre_versements_an,DAY($D$9)),""),"")</f>
        <v/>
      </c>
      <c r="D298" s="264" t="str">
        <f>IF(Valeurs_saisies,IF(colonneA&lt;&gt;"",H297,""),"")</f>
        <v/>
      </c>
      <c r="E298" s="264" t="str">
        <f t="shared" si="8"/>
        <v/>
      </c>
      <c r="F298" s="264" t="str">
        <f>IF(Valeurs_saisies,IF(colonneA&lt;&gt;"",mensualite-G298,""),"")</f>
        <v/>
      </c>
      <c r="G298" s="264" t="str">
        <f>IF(Valeurs_saisies,IF(colonneA&lt;&gt;"",capital_restant_du*(taux_interet_annueld/nombre_versements_an),""),"")</f>
        <v/>
      </c>
      <c r="H298" s="264" t="str">
        <f>IF(Valeurs_saisies,IF(colonneA&lt;&gt;"",D298-F298,""),"")</f>
        <v/>
      </c>
      <c r="L298" s="259">
        <f t="shared" si="9"/>
        <v>23</v>
      </c>
    </row>
    <row r="299" spans="2:12" s="259" customFormat="1" ht="14.25" customHeight="1" x14ac:dyDescent="0.2">
      <c r="B299" s="262" t="str">
        <f>IF(Valeurs_saisies,IF(duree_du_pret&gt;L299,B298+1,""),"")</f>
        <v/>
      </c>
      <c r="C299" s="263" t="str">
        <f>IF(Valeurs_saisies,IF(colonneA&lt;&gt;"",DATE(YEAR($D$9),MONTH($D$9)+(colonneA)*12/nombre_versements_an,DAY($D$9)),""),"")</f>
        <v/>
      </c>
      <c r="D299" s="264" t="str">
        <f>IF(Valeurs_saisies,IF(colonneA&lt;&gt;"",H298,""),"")</f>
        <v/>
      </c>
      <c r="E299" s="264" t="str">
        <f t="shared" si="8"/>
        <v/>
      </c>
      <c r="F299" s="264" t="str">
        <f>IF(Valeurs_saisies,IF(colonneA&lt;&gt;"",mensualite-G299,""),"")</f>
        <v/>
      </c>
      <c r="G299" s="264" t="str">
        <f>IF(Valeurs_saisies,IF(colonneA&lt;&gt;"",capital_restant_du*(taux_interet_annueld/nombre_versements_an),""),"")</f>
        <v/>
      </c>
      <c r="H299" s="264" t="str">
        <f>IF(Valeurs_saisies,IF(colonneA&lt;&gt;"",D299-F299,""),"")</f>
        <v/>
      </c>
      <c r="L299" s="259">
        <f t="shared" si="9"/>
        <v>23</v>
      </c>
    </row>
    <row r="300" spans="2:12" s="259" customFormat="1" ht="14.25" customHeight="1" x14ac:dyDescent="0.2">
      <c r="B300" s="262" t="str">
        <f>IF(Valeurs_saisies,IF(duree_du_pret&gt;L300,B299+1,""),"")</f>
        <v/>
      </c>
      <c r="C300" s="263" t="str">
        <f>IF(Valeurs_saisies,IF(colonneA&lt;&gt;"",DATE(YEAR($D$9),MONTH($D$9)+(colonneA)*12/nombre_versements_an,DAY($D$9)),""),"")</f>
        <v/>
      </c>
      <c r="D300" s="264" t="str">
        <f>IF(Valeurs_saisies,IF(colonneA&lt;&gt;"",H299,""),"")</f>
        <v/>
      </c>
      <c r="E300" s="264" t="str">
        <f t="shared" si="8"/>
        <v/>
      </c>
      <c r="F300" s="264" t="str">
        <f>IF(Valeurs_saisies,IF(colonneA&lt;&gt;"",mensualite-G300,""),"")</f>
        <v/>
      </c>
      <c r="G300" s="264" t="str">
        <f>IF(Valeurs_saisies,IF(colonneA&lt;&gt;"",capital_restant_du*(taux_interet_annueld/nombre_versements_an),""),"")</f>
        <v/>
      </c>
      <c r="H300" s="264" t="str">
        <f>IF(Valeurs_saisies,IF(colonneA&lt;&gt;"",D300-F300,""),"")</f>
        <v/>
      </c>
      <c r="L300" s="259">
        <f t="shared" si="9"/>
        <v>24</v>
      </c>
    </row>
    <row r="301" spans="2:12" s="259" customFormat="1" ht="14.25" customHeight="1" x14ac:dyDescent="0.2">
      <c r="B301" s="262" t="str">
        <f>IF(Valeurs_saisies,IF(duree_du_pret&gt;L301,B300+1,""),"")</f>
        <v/>
      </c>
      <c r="C301" s="263" t="str">
        <f>IF(Valeurs_saisies,IF(colonneA&lt;&gt;"",DATE(YEAR($D$9),MONTH($D$9)+(colonneA)*12/nombre_versements_an,DAY($D$9)),""),"")</f>
        <v/>
      </c>
      <c r="D301" s="264" t="str">
        <f>IF(Valeurs_saisies,IF(colonneA&lt;&gt;"",H300,""),"")</f>
        <v/>
      </c>
      <c r="E301" s="264" t="str">
        <f t="shared" si="8"/>
        <v/>
      </c>
      <c r="F301" s="264" t="str">
        <f>IF(Valeurs_saisies,IF(colonneA&lt;&gt;"",mensualite-G301,""),"")</f>
        <v/>
      </c>
      <c r="G301" s="264" t="str">
        <f>IF(Valeurs_saisies,IF(colonneA&lt;&gt;"",capital_restant_du*(taux_interet_annueld/nombre_versements_an),""),"")</f>
        <v/>
      </c>
      <c r="H301" s="264" t="str">
        <f>IF(Valeurs_saisies,IF(colonneA&lt;&gt;"",D301-F301,""),"")</f>
        <v/>
      </c>
      <c r="L301" s="259">
        <f t="shared" si="9"/>
        <v>24</v>
      </c>
    </row>
    <row r="302" spans="2:12" s="259" customFormat="1" ht="14.25" customHeight="1" x14ac:dyDescent="0.2">
      <c r="B302" s="262" t="str">
        <f>IF(Valeurs_saisies,IF(duree_du_pret&gt;L302,B301+1,""),"")</f>
        <v/>
      </c>
      <c r="C302" s="263" t="str">
        <f>IF(Valeurs_saisies,IF(colonneA&lt;&gt;"",DATE(YEAR($D$9),MONTH($D$9)+(colonneA)*12/nombre_versements_an,DAY($D$9)),""),"")</f>
        <v/>
      </c>
      <c r="D302" s="264" t="str">
        <f>IF(Valeurs_saisies,IF(colonneA&lt;&gt;"",H301,""),"")</f>
        <v/>
      </c>
      <c r="E302" s="264" t="str">
        <f t="shared" si="8"/>
        <v/>
      </c>
      <c r="F302" s="264" t="str">
        <f>IF(Valeurs_saisies,IF(colonneA&lt;&gt;"",mensualite-G302,""),"")</f>
        <v/>
      </c>
      <c r="G302" s="264" t="str">
        <f>IF(Valeurs_saisies,IF(colonneA&lt;&gt;"",capital_restant_du*(taux_interet_annueld/nombre_versements_an),""),"")</f>
        <v/>
      </c>
      <c r="H302" s="264" t="str">
        <f>IF(Valeurs_saisies,IF(colonneA&lt;&gt;"",D302-F302,""),"")</f>
        <v/>
      </c>
      <c r="L302" s="259">
        <f t="shared" si="9"/>
        <v>24</v>
      </c>
    </row>
    <row r="303" spans="2:12" s="259" customFormat="1" ht="14.25" customHeight="1" x14ac:dyDescent="0.2">
      <c r="B303" s="262" t="str">
        <f>IF(Valeurs_saisies,IF(duree_du_pret&gt;L303,B302+1,""),"")</f>
        <v/>
      </c>
      <c r="C303" s="263" t="str">
        <f>IF(Valeurs_saisies,IF(colonneA&lt;&gt;"",DATE(YEAR($D$9),MONTH($D$9)+(colonneA)*12/nombre_versements_an,DAY($D$9)),""),"")</f>
        <v/>
      </c>
      <c r="D303" s="264" t="str">
        <f>IF(Valeurs_saisies,IF(colonneA&lt;&gt;"",H302,""),"")</f>
        <v/>
      </c>
      <c r="E303" s="264" t="str">
        <f t="shared" si="8"/>
        <v/>
      </c>
      <c r="F303" s="264" t="str">
        <f>IF(Valeurs_saisies,IF(colonneA&lt;&gt;"",mensualite-G303,""),"")</f>
        <v/>
      </c>
      <c r="G303" s="264" t="str">
        <f>IF(Valeurs_saisies,IF(colonneA&lt;&gt;"",capital_restant_du*(taux_interet_annueld/nombre_versements_an),""),"")</f>
        <v/>
      </c>
      <c r="H303" s="264" t="str">
        <f>IF(Valeurs_saisies,IF(colonneA&lt;&gt;"",D303-F303,""),"")</f>
        <v/>
      </c>
      <c r="L303" s="259">
        <f t="shared" si="9"/>
        <v>24</v>
      </c>
    </row>
    <row r="304" spans="2:12" s="259" customFormat="1" ht="14.25" customHeight="1" x14ac:dyDescent="0.2">
      <c r="B304" s="262" t="str">
        <f>IF(Valeurs_saisies,IF(duree_du_pret&gt;L304,B303+1,""),"")</f>
        <v/>
      </c>
      <c r="C304" s="263" t="str">
        <f>IF(Valeurs_saisies,IF(colonneA&lt;&gt;"",DATE(YEAR($D$9),MONTH($D$9)+(colonneA)*12/nombre_versements_an,DAY($D$9)),""),"")</f>
        <v/>
      </c>
      <c r="D304" s="264" t="str">
        <f>IF(Valeurs_saisies,IF(colonneA&lt;&gt;"",H303,""),"")</f>
        <v/>
      </c>
      <c r="E304" s="264" t="str">
        <f t="shared" si="8"/>
        <v/>
      </c>
      <c r="F304" s="264" t="str">
        <f>IF(Valeurs_saisies,IF(colonneA&lt;&gt;"",mensualite-G304,""),"")</f>
        <v/>
      </c>
      <c r="G304" s="264" t="str">
        <f>IF(Valeurs_saisies,IF(colonneA&lt;&gt;"",capital_restant_du*(taux_interet_annueld/nombre_versements_an),""),"")</f>
        <v/>
      </c>
      <c r="H304" s="264" t="str">
        <f>IF(Valeurs_saisies,IF(colonneA&lt;&gt;"",D304-F304,""),"")</f>
        <v/>
      </c>
      <c r="L304" s="259">
        <f t="shared" si="9"/>
        <v>24</v>
      </c>
    </row>
    <row r="305" spans="2:12" s="259" customFormat="1" ht="14.25" customHeight="1" x14ac:dyDescent="0.2">
      <c r="B305" s="262" t="str">
        <f>IF(Valeurs_saisies,IF(duree_du_pret&gt;L305,B304+1,""),"")</f>
        <v/>
      </c>
      <c r="C305" s="263" t="str">
        <f>IF(Valeurs_saisies,IF(colonneA&lt;&gt;"",DATE(YEAR($D$9),MONTH($D$9)+(colonneA)*12/nombre_versements_an,DAY($D$9)),""),"")</f>
        <v/>
      </c>
      <c r="D305" s="264" t="str">
        <f>IF(Valeurs_saisies,IF(colonneA&lt;&gt;"",H304,""),"")</f>
        <v/>
      </c>
      <c r="E305" s="264" t="str">
        <f t="shared" si="8"/>
        <v/>
      </c>
      <c r="F305" s="264" t="str">
        <f>IF(Valeurs_saisies,IF(colonneA&lt;&gt;"",mensualite-G305,""),"")</f>
        <v/>
      </c>
      <c r="G305" s="264" t="str">
        <f>IF(Valeurs_saisies,IF(colonneA&lt;&gt;"",capital_restant_du*(taux_interet_annueld/nombre_versements_an),""),"")</f>
        <v/>
      </c>
      <c r="H305" s="264" t="str">
        <f>IF(Valeurs_saisies,IF(colonneA&lt;&gt;"",D305-F305,""),"")</f>
        <v/>
      </c>
      <c r="L305" s="259">
        <f t="shared" si="9"/>
        <v>24</v>
      </c>
    </row>
    <row r="306" spans="2:12" s="259" customFormat="1" ht="14.25" customHeight="1" x14ac:dyDescent="0.2">
      <c r="B306" s="262" t="str">
        <f>IF(Valeurs_saisies,IF(duree_du_pret&gt;L306,B305+1,""),"")</f>
        <v/>
      </c>
      <c r="C306" s="263" t="str">
        <f>IF(Valeurs_saisies,IF(colonneA&lt;&gt;"",DATE(YEAR($D$9),MONTH($D$9)+(colonneA)*12/nombre_versements_an,DAY($D$9)),""),"")</f>
        <v/>
      </c>
      <c r="D306" s="264" t="str">
        <f>IF(Valeurs_saisies,IF(colonneA&lt;&gt;"",H305,""),"")</f>
        <v/>
      </c>
      <c r="E306" s="264" t="str">
        <f t="shared" si="8"/>
        <v/>
      </c>
      <c r="F306" s="264" t="str">
        <f>IF(Valeurs_saisies,IF(colonneA&lt;&gt;"",mensualite-G306,""),"")</f>
        <v/>
      </c>
      <c r="G306" s="264" t="str">
        <f>IF(Valeurs_saisies,IF(colonneA&lt;&gt;"",capital_restant_du*(taux_interet_annueld/nombre_versements_an),""),"")</f>
        <v/>
      </c>
      <c r="H306" s="264" t="str">
        <f>IF(Valeurs_saisies,IF(colonneA&lt;&gt;"",D306-F306,""),"")</f>
        <v/>
      </c>
      <c r="L306" s="259">
        <f t="shared" si="9"/>
        <v>24</v>
      </c>
    </row>
    <row r="307" spans="2:12" s="259" customFormat="1" ht="14.25" customHeight="1" x14ac:dyDescent="0.2">
      <c r="B307" s="262" t="str">
        <f>IF(Valeurs_saisies,IF(duree_du_pret&gt;L307,B306+1,""),"")</f>
        <v/>
      </c>
      <c r="C307" s="263" t="str">
        <f>IF(Valeurs_saisies,IF(colonneA&lt;&gt;"",DATE(YEAR($D$9),MONTH($D$9)+(colonneA)*12/nombre_versements_an,DAY($D$9)),""),"")</f>
        <v/>
      </c>
      <c r="D307" s="264" t="str">
        <f>IF(Valeurs_saisies,IF(colonneA&lt;&gt;"",H306,""),"")</f>
        <v/>
      </c>
      <c r="E307" s="264" t="str">
        <f t="shared" si="8"/>
        <v/>
      </c>
      <c r="F307" s="264" t="str">
        <f>IF(Valeurs_saisies,IF(colonneA&lt;&gt;"",mensualite-G307,""),"")</f>
        <v/>
      </c>
      <c r="G307" s="264" t="str">
        <f>IF(Valeurs_saisies,IF(colonneA&lt;&gt;"",capital_restant_du*(taux_interet_annueld/nombre_versements_an),""),"")</f>
        <v/>
      </c>
      <c r="H307" s="264" t="str">
        <f>IF(Valeurs_saisies,IF(colonneA&lt;&gt;"",D307-F307,""),"")</f>
        <v/>
      </c>
      <c r="L307" s="259">
        <f t="shared" si="9"/>
        <v>24</v>
      </c>
    </row>
    <row r="308" spans="2:12" s="259" customFormat="1" ht="14.25" customHeight="1" x14ac:dyDescent="0.2">
      <c r="B308" s="262" t="str">
        <f>IF(Valeurs_saisies,IF(duree_du_pret&gt;L308,B307+1,""),"")</f>
        <v/>
      </c>
      <c r="C308" s="263" t="str">
        <f>IF(Valeurs_saisies,IF(colonneA&lt;&gt;"",DATE(YEAR($D$9),MONTH($D$9)+(colonneA)*12/nombre_versements_an,DAY($D$9)),""),"")</f>
        <v/>
      </c>
      <c r="D308" s="264" t="str">
        <f>IF(Valeurs_saisies,IF(colonneA&lt;&gt;"",H307,""),"")</f>
        <v/>
      </c>
      <c r="E308" s="264" t="str">
        <f t="shared" si="8"/>
        <v/>
      </c>
      <c r="F308" s="264" t="str">
        <f>IF(Valeurs_saisies,IF(colonneA&lt;&gt;"",mensualite-G308,""),"")</f>
        <v/>
      </c>
      <c r="G308" s="264" t="str">
        <f>IF(Valeurs_saisies,IF(colonneA&lt;&gt;"",capital_restant_du*(taux_interet_annueld/nombre_versements_an),""),"")</f>
        <v/>
      </c>
      <c r="H308" s="264" t="str">
        <f>IF(Valeurs_saisies,IF(colonneA&lt;&gt;"",D308-F308,""),"")</f>
        <v/>
      </c>
      <c r="L308" s="259">
        <f t="shared" si="9"/>
        <v>24</v>
      </c>
    </row>
    <row r="309" spans="2:12" s="259" customFormat="1" ht="14.25" customHeight="1" x14ac:dyDescent="0.2">
      <c r="B309" s="262" t="str">
        <f>IF(Valeurs_saisies,IF(duree_du_pret&gt;L309,B308+1,""),"")</f>
        <v/>
      </c>
      <c r="C309" s="263" t="str">
        <f>IF(Valeurs_saisies,IF(colonneA&lt;&gt;"",DATE(YEAR($D$9),MONTH($D$9)+(colonneA)*12/nombre_versements_an,DAY($D$9)),""),"")</f>
        <v/>
      </c>
      <c r="D309" s="264" t="str">
        <f>IF(Valeurs_saisies,IF(colonneA&lt;&gt;"",H308,""),"")</f>
        <v/>
      </c>
      <c r="E309" s="264" t="str">
        <f t="shared" si="8"/>
        <v/>
      </c>
      <c r="F309" s="264" t="str">
        <f>IF(Valeurs_saisies,IF(colonneA&lt;&gt;"",mensualite-G309,""),"")</f>
        <v/>
      </c>
      <c r="G309" s="264" t="str">
        <f>IF(Valeurs_saisies,IF(colonneA&lt;&gt;"",capital_restant_du*(taux_interet_annueld/nombre_versements_an),""),"")</f>
        <v/>
      </c>
      <c r="H309" s="264" t="str">
        <f>IF(Valeurs_saisies,IF(colonneA&lt;&gt;"",D309-F309,""),"")</f>
        <v/>
      </c>
      <c r="L309" s="259">
        <f t="shared" si="9"/>
        <v>24</v>
      </c>
    </row>
    <row r="310" spans="2:12" s="259" customFormat="1" ht="14.25" customHeight="1" x14ac:dyDescent="0.2">
      <c r="B310" s="262" t="str">
        <f>IF(Valeurs_saisies,IF(duree_du_pret&gt;L310,B309+1,""),"")</f>
        <v/>
      </c>
      <c r="C310" s="263" t="str">
        <f>IF(Valeurs_saisies,IF(colonneA&lt;&gt;"",DATE(YEAR($D$9),MONTH($D$9)+(colonneA)*12/nombre_versements_an,DAY($D$9)),""),"")</f>
        <v/>
      </c>
      <c r="D310" s="264" t="str">
        <f>IF(Valeurs_saisies,IF(colonneA&lt;&gt;"",H309,""),"")</f>
        <v/>
      </c>
      <c r="E310" s="264" t="str">
        <f t="shared" si="8"/>
        <v/>
      </c>
      <c r="F310" s="264" t="str">
        <f>IF(Valeurs_saisies,IF(colonneA&lt;&gt;"",mensualite-G310,""),"")</f>
        <v/>
      </c>
      <c r="G310" s="264" t="str">
        <f>IF(Valeurs_saisies,IF(colonneA&lt;&gt;"",capital_restant_du*(taux_interet_annueld/nombre_versements_an),""),"")</f>
        <v/>
      </c>
      <c r="H310" s="264" t="str">
        <f>IF(Valeurs_saisies,IF(colonneA&lt;&gt;"",D310-F310,""),"")</f>
        <v/>
      </c>
      <c r="L310" s="259">
        <f t="shared" si="9"/>
        <v>24</v>
      </c>
    </row>
    <row r="311" spans="2:12" s="259" customFormat="1" ht="14.25" customHeight="1" x14ac:dyDescent="0.2">
      <c r="B311" s="262" t="str">
        <f>IF(Valeurs_saisies,IF(duree_du_pret&gt;L311,B310+1,""),"")</f>
        <v/>
      </c>
      <c r="C311" s="263" t="str">
        <f>IF(Valeurs_saisies,IF(colonneA&lt;&gt;"",DATE(YEAR($D$9),MONTH($D$9)+(colonneA)*12/nombre_versements_an,DAY($D$9)),""),"")</f>
        <v/>
      </c>
      <c r="D311" s="264" t="str">
        <f>IF(Valeurs_saisies,IF(colonneA&lt;&gt;"",H310,""),"")</f>
        <v/>
      </c>
      <c r="E311" s="264" t="str">
        <f t="shared" si="8"/>
        <v/>
      </c>
      <c r="F311" s="264" t="str">
        <f>IF(Valeurs_saisies,IF(colonneA&lt;&gt;"",mensualite-G311,""),"")</f>
        <v/>
      </c>
      <c r="G311" s="264" t="str">
        <f>IF(Valeurs_saisies,IF(colonneA&lt;&gt;"",capital_restant_du*(taux_interet_annueld/nombre_versements_an),""),"")</f>
        <v/>
      </c>
      <c r="H311" s="264" t="str">
        <f>IF(Valeurs_saisies,IF(colonneA&lt;&gt;"",D311-F311,""),"")</f>
        <v/>
      </c>
      <c r="L311" s="259">
        <f t="shared" si="9"/>
        <v>24</v>
      </c>
    </row>
    <row r="312" spans="2:12" s="259" customFormat="1" ht="14.25" customHeight="1" x14ac:dyDescent="0.2">
      <c r="B312" s="262" t="str">
        <f>IF(Valeurs_saisies,IF(duree_du_pret&gt;L312,B311+1,""),"")</f>
        <v/>
      </c>
      <c r="C312" s="263" t="str">
        <f>IF(Valeurs_saisies,IF(colonneA&lt;&gt;"",DATE(YEAR($D$9),MONTH($D$9)+(colonneA)*12/nombre_versements_an,DAY($D$9)),""),"")</f>
        <v/>
      </c>
      <c r="D312" s="264" t="str">
        <f>IF(Valeurs_saisies,IF(colonneA&lt;&gt;"",H311,""),"")</f>
        <v/>
      </c>
      <c r="E312" s="264" t="str">
        <f t="shared" si="8"/>
        <v/>
      </c>
      <c r="F312" s="264" t="str">
        <f>IF(Valeurs_saisies,IF(colonneA&lt;&gt;"",mensualite-G312,""),"")</f>
        <v/>
      </c>
      <c r="G312" s="264" t="str">
        <f>IF(Valeurs_saisies,IF(colonneA&lt;&gt;"",capital_restant_du*(taux_interet_annueld/nombre_versements_an),""),"")</f>
        <v/>
      </c>
      <c r="H312" s="264" t="str">
        <f>IF(Valeurs_saisies,IF(colonneA&lt;&gt;"",D312-F312,""),"")</f>
        <v/>
      </c>
      <c r="L312" s="259">
        <f t="shared" si="9"/>
        <v>25</v>
      </c>
    </row>
    <row r="313" spans="2:12" s="259" customFormat="1" ht="14.25" customHeight="1" x14ac:dyDescent="0.2">
      <c r="B313" s="262" t="str">
        <f>IF(Valeurs_saisies,IF(duree_du_pret&gt;L313,B312+1,""),"")</f>
        <v/>
      </c>
      <c r="C313" s="263" t="str">
        <f>IF(Valeurs_saisies,IF(colonneA&lt;&gt;"",DATE(YEAR($D$9),MONTH($D$9)+(colonneA)*12/nombre_versements_an,DAY($D$9)),""),"")</f>
        <v/>
      </c>
      <c r="D313" s="264" t="str">
        <f>IF(Valeurs_saisies,IF(colonneA&lt;&gt;"",H312,""),"")</f>
        <v/>
      </c>
      <c r="E313" s="264" t="str">
        <f t="shared" si="8"/>
        <v/>
      </c>
      <c r="F313" s="264" t="str">
        <f>IF(Valeurs_saisies,IF(colonneA&lt;&gt;"",mensualite-G313,""),"")</f>
        <v/>
      </c>
      <c r="G313" s="264" t="str">
        <f>IF(Valeurs_saisies,IF(colonneA&lt;&gt;"",capital_restant_du*(taux_interet_annueld/nombre_versements_an),""),"")</f>
        <v/>
      </c>
      <c r="H313" s="264" t="str">
        <f>IF(Valeurs_saisies,IF(colonneA&lt;&gt;"",D313-F313,""),"")</f>
        <v/>
      </c>
      <c r="L313" s="259">
        <f t="shared" si="9"/>
        <v>25</v>
      </c>
    </row>
    <row r="314" spans="2:12" s="259" customFormat="1" ht="14.25" customHeight="1" x14ac:dyDescent="0.2">
      <c r="B314" s="262" t="str">
        <f>IF(Valeurs_saisies,IF(duree_du_pret&gt;L314,B313+1,""),"")</f>
        <v/>
      </c>
      <c r="C314" s="263" t="str">
        <f>IF(Valeurs_saisies,IF(colonneA&lt;&gt;"",DATE(YEAR($D$9),MONTH($D$9)+(colonneA)*12/nombre_versements_an,DAY($D$9)),""),"")</f>
        <v/>
      </c>
      <c r="D314" s="264" t="str">
        <f>IF(Valeurs_saisies,IF(colonneA&lt;&gt;"",H313,""),"")</f>
        <v/>
      </c>
      <c r="E314" s="264" t="str">
        <f t="shared" si="8"/>
        <v/>
      </c>
      <c r="F314" s="264" t="str">
        <f>IF(Valeurs_saisies,IF(colonneA&lt;&gt;"",mensualite-G314,""),"")</f>
        <v/>
      </c>
      <c r="G314" s="264" t="str">
        <f>IF(Valeurs_saisies,IF(colonneA&lt;&gt;"",capital_restant_du*(taux_interet_annueld/nombre_versements_an),""),"")</f>
        <v/>
      </c>
      <c r="H314" s="264" t="str">
        <f>IF(Valeurs_saisies,IF(colonneA&lt;&gt;"",D314-F314,""),"")</f>
        <v/>
      </c>
      <c r="L314" s="259">
        <f t="shared" si="9"/>
        <v>25</v>
      </c>
    </row>
    <row r="315" spans="2:12" s="259" customFormat="1" ht="14.25" customHeight="1" x14ac:dyDescent="0.2">
      <c r="B315" s="262" t="str">
        <f>IF(Valeurs_saisies,IF(duree_du_pret&gt;L315,B314+1,""),"")</f>
        <v/>
      </c>
      <c r="C315" s="263" t="str">
        <f>IF(Valeurs_saisies,IF(colonneA&lt;&gt;"",DATE(YEAR($D$9),MONTH($D$9)+(colonneA)*12/nombre_versements_an,DAY($D$9)),""),"")</f>
        <v/>
      </c>
      <c r="D315" s="264" t="str">
        <f>IF(Valeurs_saisies,IF(colonneA&lt;&gt;"",H314,""),"")</f>
        <v/>
      </c>
      <c r="E315" s="264" t="str">
        <f t="shared" si="8"/>
        <v/>
      </c>
      <c r="F315" s="264" t="str">
        <f>IF(Valeurs_saisies,IF(colonneA&lt;&gt;"",mensualite-G315,""),"")</f>
        <v/>
      </c>
      <c r="G315" s="264" t="str">
        <f>IF(Valeurs_saisies,IF(colonneA&lt;&gt;"",capital_restant_du*(taux_interet_annueld/nombre_versements_an),""),"")</f>
        <v/>
      </c>
      <c r="H315" s="264" t="str">
        <f>IF(Valeurs_saisies,IF(colonneA&lt;&gt;"",D315-F315,""),"")</f>
        <v/>
      </c>
      <c r="L315" s="259">
        <f t="shared" si="9"/>
        <v>25</v>
      </c>
    </row>
    <row r="316" spans="2:12" s="259" customFormat="1" ht="14.25" customHeight="1" x14ac:dyDescent="0.2">
      <c r="B316" s="262" t="str">
        <f>IF(Valeurs_saisies,IF(duree_du_pret&gt;L316,B315+1,""),"")</f>
        <v/>
      </c>
      <c r="C316" s="263" t="str">
        <f>IF(Valeurs_saisies,IF(colonneA&lt;&gt;"",DATE(YEAR($D$9),MONTH($D$9)+(colonneA)*12/nombre_versements_an,DAY($D$9)),""),"")</f>
        <v/>
      </c>
      <c r="D316" s="264" t="str">
        <f>IF(Valeurs_saisies,IF(colonneA&lt;&gt;"",H315,""),"")</f>
        <v/>
      </c>
      <c r="E316" s="264" t="str">
        <f t="shared" si="8"/>
        <v/>
      </c>
      <c r="F316" s="264" t="str">
        <f>IF(Valeurs_saisies,IF(colonneA&lt;&gt;"",mensualite-G316,""),"")</f>
        <v/>
      </c>
      <c r="G316" s="264" t="str">
        <f>IF(Valeurs_saisies,IF(colonneA&lt;&gt;"",capital_restant_du*(taux_interet_annueld/nombre_versements_an),""),"")</f>
        <v/>
      </c>
      <c r="H316" s="264" t="str">
        <f>IF(Valeurs_saisies,IF(colonneA&lt;&gt;"",D316-F316,""),"")</f>
        <v/>
      </c>
      <c r="L316" s="259">
        <f t="shared" si="9"/>
        <v>25</v>
      </c>
    </row>
    <row r="317" spans="2:12" s="259" customFormat="1" ht="14.25" customHeight="1" x14ac:dyDescent="0.2">
      <c r="B317" s="262" t="str">
        <f>IF(Valeurs_saisies,IF(duree_du_pret&gt;L317,B316+1,""),"")</f>
        <v/>
      </c>
      <c r="C317" s="263" t="str">
        <f>IF(Valeurs_saisies,IF(colonneA&lt;&gt;"",DATE(YEAR($D$9),MONTH($D$9)+(colonneA)*12/nombre_versements_an,DAY($D$9)),""),"")</f>
        <v/>
      </c>
      <c r="D317" s="264" t="str">
        <f>IF(Valeurs_saisies,IF(colonneA&lt;&gt;"",H316,""),"")</f>
        <v/>
      </c>
      <c r="E317" s="264" t="str">
        <f t="shared" si="8"/>
        <v/>
      </c>
      <c r="F317" s="264" t="str">
        <f>IF(Valeurs_saisies,IF(colonneA&lt;&gt;"",mensualite-G317,""),"")</f>
        <v/>
      </c>
      <c r="G317" s="264" t="str">
        <f>IF(Valeurs_saisies,IF(colonneA&lt;&gt;"",capital_restant_du*(taux_interet_annueld/nombre_versements_an),""),"")</f>
        <v/>
      </c>
      <c r="H317" s="264" t="str">
        <f>IF(Valeurs_saisies,IF(colonneA&lt;&gt;"",D317-F317,""),"")</f>
        <v/>
      </c>
      <c r="L317" s="259">
        <f t="shared" si="9"/>
        <v>25</v>
      </c>
    </row>
    <row r="318" spans="2:12" s="259" customFormat="1" ht="14.25" customHeight="1" x14ac:dyDescent="0.2">
      <c r="B318" s="262" t="str">
        <f>IF(Valeurs_saisies,IF(duree_du_pret&gt;L318,B317+1,""),"")</f>
        <v/>
      </c>
      <c r="C318" s="263" t="str">
        <f>IF(Valeurs_saisies,IF(colonneA&lt;&gt;"",DATE(YEAR($D$9),MONTH($D$9)+(colonneA)*12/nombre_versements_an,DAY($D$9)),""),"")</f>
        <v/>
      </c>
      <c r="D318" s="264" t="str">
        <f>IF(Valeurs_saisies,IF(colonneA&lt;&gt;"",H317,""),"")</f>
        <v/>
      </c>
      <c r="E318" s="264" t="str">
        <f t="shared" si="8"/>
        <v/>
      </c>
      <c r="F318" s="264" t="str">
        <f>IF(Valeurs_saisies,IF(colonneA&lt;&gt;"",mensualite-G318,""),"")</f>
        <v/>
      </c>
      <c r="G318" s="264" t="str">
        <f>IF(Valeurs_saisies,IF(colonneA&lt;&gt;"",capital_restant_du*(taux_interet_annueld/nombre_versements_an),""),"")</f>
        <v/>
      </c>
      <c r="H318" s="264" t="str">
        <f>IF(Valeurs_saisies,IF(colonneA&lt;&gt;"",D318-F318,""),"")</f>
        <v/>
      </c>
      <c r="L318" s="259">
        <f t="shared" si="9"/>
        <v>25</v>
      </c>
    </row>
    <row r="319" spans="2:12" s="259" customFormat="1" ht="14.25" customHeight="1" x14ac:dyDescent="0.2">
      <c r="B319" s="262" t="str">
        <f>IF(Valeurs_saisies,IF(duree_du_pret&gt;L319,B318+1,""),"")</f>
        <v/>
      </c>
      <c r="C319" s="263" t="str">
        <f>IF(Valeurs_saisies,IF(colonneA&lt;&gt;"",DATE(YEAR($D$9),MONTH($D$9)+(colonneA)*12/nombre_versements_an,DAY($D$9)),""),"")</f>
        <v/>
      </c>
      <c r="D319" s="264" t="str">
        <f>IF(Valeurs_saisies,IF(colonneA&lt;&gt;"",H318,""),"")</f>
        <v/>
      </c>
      <c r="E319" s="264" t="str">
        <f t="shared" si="8"/>
        <v/>
      </c>
      <c r="F319" s="264" t="str">
        <f>IF(Valeurs_saisies,IF(colonneA&lt;&gt;"",mensualite-G319,""),"")</f>
        <v/>
      </c>
      <c r="G319" s="264" t="str">
        <f>IF(Valeurs_saisies,IF(colonneA&lt;&gt;"",capital_restant_du*(taux_interet_annueld/nombre_versements_an),""),"")</f>
        <v/>
      </c>
      <c r="H319" s="264" t="str">
        <f>IF(Valeurs_saisies,IF(colonneA&lt;&gt;"",D319-F319,""),"")</f>
        <v/>
      </c>
      <c r="L319" s="259">
        <f t="shared" si="9"/>
        <v>25</v>
      </c>
    </row>
    <row r="320" spans="2:12" s="259" customFormat="1" ht="14.25" customHeight="1" x14ac:dyDescent="0.2">
      <c r="B320" s="262" t="str">
        <f>IF(Valeurs_saisies,IF(duree_du_pret&gt;L320,B319+1,""),"")</f>
        <v/>
      </c>
      <c r="C320" s="263" t="str">
        <f>IF(Valeurs_saisies,IF(colonneA&lt;&gt;"",DATE(YEAR($D$9),MONTH($D$9)+(colonneA)*12/nombre_versements_an,DAY($D$9)),""),"")</f>
        <v/>
      </c>
      <c r="D320" s="264" t="str">
        <f>IF(Valeurs_saisies,IF(colonneA&lt;&gt;"",H319,""),"")</f>
        <v/>
      </c>
      <c r="E320" s="264" t="str">
        <f t="shared" si="8"/>
        <v/>
      </c>
      <c r="F320" s="264" t="str">
        <f>IF(Valeurs_saisies,IF(colonneA&lt;&gt;"",mensualite-G320,""),"")</f>
        <v/>
      </c>
      <c r="G320" s="264" t="str">
        <f>IF(Valeurs_saisies,IF(colonneA&lt;&gt;"",capital_restant_du*(taux_interet_annueld/nombre_versements_an),""),"")</f>
        <v/>
      </c>
      <c r="H320" s="264" t="str">
        <f>IF(Valeurs_saisies,IF(colonneA&lt;&gt;"",D320-F320,""),"")</f>
        <v/>
      </c>
      <c r="L320" s="259">
        <f t="shared" si="9"/>
        <v>25</v>
      </c>
    </row>
    <row r="321" spans="2:12" s="259" customFormat="1" ht="14.25" customHeight="1" x14ac:dyDescent="0.2">
      <c r="B321" s="262" t="str">
        <f>IF(Valeurs_saisies,IF(duree_du_pret&gt;L321,B320+1,""),"")</f>
        <v/>
      </c>
      <c r="C321" s="263" t="str">
        <f>IF(Valeurs_saisies,IF(colonneA&lt;&gt;"",DATE(YEAR($D$9),MONTH($D$9)+(colonneA)*12/nombre_versements_an,DAY($D$9)),""),"")</f>
        <v/>
      </c>
      <c r="D321" s="264" t="str">
        <f>IF(Valeurs_saisies,IF(colonneA&lt;&gt;"",H320,""),"")</f>
        <v/>
      </c>
      <c r="E321" s="264" t="str">
        <f t="shared" si="8"/>
        <v/>
      </c>
      <c r="F321" s="264" t="str">
        <f>IF(Valeurs_saisies,IF(colonneA&lt;&gt;"",mensualite-G321,""),"")</f>
        <v/>
      </c>
      <c r="G321" s="264" t="str">
        <f>IF(Valeurs_saisies,IF(colonneA&lt;&gt;"",capital_restant_du*(taux_interet_annueld/nombre_versements_an),""),"")</f>
        <v/>
      </c>
      <c r="H321" s="264" t="str">
        <f>IF(Valeurs_saisies,IF(colonneA&lt;&gt;"",D321-F321,""),"")</f>
        <v/>
      </c>
      <c r="L321" s="259">
        <f t="shared" si="9"/>
        <v>25</v>
      </c>
    </row>
    <row r="322" spans="2:12" s="259" customFormat="1" ht="14.25" customHeight="1" x14ac:dyDescent="0.2">
      <c r="B322" s="262" t="str">
        <f>IF(Valeurs_saisies,IF(duree_du_pret&gt;L322,B321+1,""),"")</f>
        <v/>
      </c>
      <c r="C322" s="263" t="str">
        <f>IF(Valeurs_saisies,IF(colonneA&lt;&gt;"",DATE(YEAR($D$9),MONTH($D$9)+(colonneA)*12/nombre_versements_an,DAY($D$9)),""),"")</f>
        <v/>
      </c>
      <c r="D322" s="264" t="str">
        <f>IF(Valeurs_saisies,IF(colonneA&lt;&gt;"",H321,""),"")</f>
        <v/>
      </c>
      <c r="E322" s="264" t="str">
        <f t="shared" si="8"/>
        <v/>
      </c>
      <c r="F322" s="264" t="str">
        <f>IF(Valeurs_saisies,IF(colonneA&lt;&gt;"",mensualite-G322,""),"")</f>
        <v/>
      </c>
      <c r="G322" s="264" t="str">
        <f>IF(Valeurs_saisies,IF(colonneA&lt;&gt;"",capital_restant_du*(taux_interet_annueld/nombre_versements_an),""),"")</f>
        <v/>
      </c>
      <c r="H322" s="264" t="str">
        <f>IF(Valeurs_saisies,IF(colonneA&lt;&gt;"",D322-F322,""),"")</f>
        <v/>
      </c>
      <c r="L322" s="259">
        <f t="shared" si="9"/>
        <v>25</v>
      </c>
    </row>
    <row r="323" spans="2:12" s="259" customFormat="1" ht="14.25" customHeight="1" x14ac:dyDescent="0.2">
      <c r="B323" s="262" t="str">
        <f>IF(Valeurs_saisies,IF(duree_du_pret&gt;L323,B322+1,""),"")</f>
        <v/>
      </c>
      <c r="C323" s="263" t="str">
        <f>IF(Valeurs_saisies,IF(colonneA&lt;&gt;"",DATE(YEAR($D$9),MONTH($D$9)+(colonneA)*12/nombre_versements_an,DAY($D$9)),""),"")</f>
        <v/>
      </c>
      <c r="D323" s="264" t="str">
        <f>IF(Valeurs_saisies,IF(colonneA&lt;&gt;"",H322,""),"")</f>
        <v/>
      </c>
      <c r="E323" s="264" t="str">
        <f t="shared" si="8"/>
        <v/>
      </c>
      <c r="F323" s="264" t="str">
        <f>IF(Valeurs_saisies,IF(colonneA&lt;&gt;"",mensualite-G323,""),"")</f>
        <v/>
      </c>
      <c r="G323" s="264" t="str">
        <f>IF(Valeurs_saisies,IF(colonneA&lt;&gt;"",capital_restant_du*(taux_interet_annueld/nombre_versements_an),""),"")</f>
        <v/>
      </c>
      <c r="H323" s="264" t="str">
        <f>IF(Valeurs_saisies,IF(colonneA&lt;&gt;"",D323-F323,""),"")</f>
        <v/>
      </c>
      <c r="L323" s="259">
        <f t="shared" si="9"/>
        <v>25</v>
      </c>
    </row>
    <row r="324" spans="2:12" s="259" customFormat="1" ht="14.25" customHeight="1" x14ac:dyDescent="0.2">
      <c r="B324" s="262" t="str">
        <f>IF(Valeurs_saisies,IF(duree_du_pret&gt;L324,B323+1,""),"")</f>
        <v/>
      </c>
      <c r="C324" s="263" t="str">
        <f>IF(Valeurs_saisies,IF(colonneA&lt;&gt;"",DATE(YEAR($D$9),MONTH($D$9)+(colonneA)*12/nombre_versements_an,DAY($D$9)),""),"")</f>
        <v/>
      </c>
      <c r="D324" s="264" t="str">
        <f>IF(Valeurs_saisies,IF(colonneA&lt;&gt;"",H323,""),"")</f>
        <v/>
      </c>
      <c r="E324" s="264" t="str">
        <f t="shared" si="8"/>
        <v/>
      </c>
      <c r="F324" s="264" t="str">
        <f>IF(Valeurs_saisies,IF(colonneA&lt;&gt;"",mensualite-G324,""),"")</f>
        <v/>
      </c>
      <c r="G324" s="264" t="str">
        <f>IF(Valeurs_saisies,IF(colonneA&lt;&gt;"",capital_restant_du*(taux_interet_annueld/nombre_versements_an),""),"")</f>
        <v/>
      </c>
      <c r="H324" s="264" t="str">
        <f>IF(Valeurs_saisies,IF(colonneA&lt;&gt;"",D324-F324,""),"")</f>
        <v/>
      </c>
      <c r="L324" s="259">
        <f t="shared" si="9"/>
        <v>26</v>
      </c>
    </row>
    <row r="325" spans="2:12" s="259" customFormat="1" ht="14.25" customHeight="1" x14ac:dyDescent="0.2">
      <c r="B325" s="262" t="str">
        <f>IF(Valeurs_saisies,IF(duree_du_pret&gt;L325,B324+1,""),"")</f>
        <v/>
      </c>
      <c r="C325" s="263" t="str">
        <f>IF(Valeurs_saisies,IF(colonneA&lt;&gt;"",DATE(YEAR($D$9),MONTH($D$9)+(colonneA)*12/nombre_versements_an,DAY($D$9)),""),"")</f>
        <v/>
      </c>
      <c r="D325" s="264" t="str">
        <f>IF(Valeurs_saisies,IF(colonneA&lt;&gt;"",H324,""),"")</f>
        <v/>
      </c>
      <c r="E325" s="264" t="str">
        <f t="shared" si="8"/>
        <v/>
      </c>
      <c r="F325" s="264" t="str">
        <f>IF(Valeurs_saisies,IF(colonneA&lt;&gt;"",mensualite-G325,""),"")</f>
        <v/>
      </c>
      <c r="G325" s="264" t="str">
        <f>IF(Valeurs_saisies,IF(colonneA&lt;&gt;"",capital_restant_du*(taux_interet_annueld/nombre_versements_an),""),"")</f>
        <v/>
      </c>
      <c r="H325" s="264" t="str">
        <f>IF(Valeurs_saisies,IF(colonneA&lt;&gt;"",D325-F325,""),"")</f>
        <v/>
      </c>
      <c r="L325" s="259">
        <f t="shared" si="9"/>
        <v>26</v>
      </c>
    </row>
    <row r="326" spans="2:12" s="259" customFormat="1" ht="14.25" customHeight="1" x14ac:dyDescent="0.2">
      <c r="B326" s="262" t="str">
        <f>IF(Valeurs_saisies,IF(duree_du_pret&gt;L326,B325+1,""),"")</f>
        <v/>
      </c>
      <c r="C326" s="263" t="str">
        <f>IF(Valeurs_saisies,IF(colonneA&lt;&gt;"",DATE(YEAR($D$9),MONTH($D$9)+(colonneA)*12/nombre_versements_an,DAY($D$9)),""),"")</f>
        <v/>
      </c>
      <c r="D326" s="264" t="str">
        <f>IF(Valeurs_saisies,IF(colonneA&lt;&gt;"",H325,""),"")</f>
        <v/>
      </c>
      <c r="E326" s="264" t="str">
        <f t="shared" si="8"/>
        <v/>
      </c>
      <c r="F326" s="264" t="str">
        <f>IF(Valeurs_saisies,IF(colonneA&lt;&gt;"",mensualite-G326,""),"")</f>
        <v/>
      </c>
      <c r="G326" s="264" t="str">
        <f>IF(Valeurs_saisies,IF(colonneA&lt;&gt;"",capital_restant_du*(taux_interet_annueld/nombre_versements_an),""),"")</f>
        <v/>
      </c>
      <c r="H326" s="264" t="str">
        <f>IF(Valeurs_saisies,IF(colonneA&lt;&gt;"",D326-F326,""),"")</f>
        <v/>
      </c>
      <c r="L326" s="259">
        <f t="shared" si="9"/>
        <v>26</v>
      </c>
    </row>
    <row r="327" spans="2:12" s="259" customFormat="1" ht="14.25" customHeight="1" x14ac:dyDescent="0.2">
      <c r="B327" s="262" t="str">
        <f>IF(Valeurs_saisies,IF(duree_du_pret&gt;L327,B326+1,""),"")</f>
        <v/>
      </c>
      <c r="C327" s="263" t="str">
        <f>IF(Valeurs_saisies,IF(colonneA&lt;&gt;"",DATE(YEAR($D$9),MONTH($D$9)+(colonneA)*12/nombre_versements_an,DAY($D$9)),""),"")</f>
        <v/>
      </c>
      <c r="D327" s="264" t="str">
        <f>IF(Valeurs_saisies,IF(colonneA&lt;&gt;"",H326,""),"")</f>
        <v/>
      </c>
      <c r="E327" s="264" t="str">
        <f t="shared" si="8"/>
        <v/>
      </c>
      <c r="F327" s="264" t="str">
        <f>IF(Valeurs_saisies,IF(colonneA&lt;&gt;"",mensualite-G327,""),"")</f>
        <v/>
      </c>
      <c r="G327" s="264" t="str">
        <f>IF(Valeurs_saisies,IF(colonneA&lt;&gt;"",capital_restant_du*(taux_interet_annueld/nombre_versements_an),""),"")</f>
        <v/>
      </c>
      <c r="H327" s="264" t="str">
        <f>IF(Valeurs_saisies,IF(colonneA&lt;&gt;"",D327-F327,""),"")</f>
        <v/>
      </c>
      <c r="L327" s="259">
        <f t="shared" si="9"/>
        <v>26</v>
      </c>
    </row>
    <row r="328" spans="2:12" s="259" customFormat="1" ht="14.25" customHeight="1" x14ac:dyDescent="0.2">
      <c r="B328" s="262" t="str">
        <f>IF(Valeurs_saisies,IF(duree_du_pret&gt;L328,B327+1,""),"")</f>
        <v/>
      </c>
      <c r="C328" s="263" t="str">
        <f>IF(Valeurs_saisies,IF(colonneA&lt;&gt;"",DATE(YEAR($D$9),MONTH($D$9)+(colonneA)*12/nombre_versements_an,DAY($D$9)),""),"")</f>
        <v/>
      </c>
      <c r="D328" s="264" t="str">
        <f>IF(Valeurs_saisies,IF(colonneA&lt;&gt;"",H327,""),"")</f>
        <v/>
      </c>
      <c r="E328" s="264" t="str">
        <f t="shared" si="8"/>
        <v/>
      </c>
      <c r="F328" s="264" t="str">
        <f>IF(Valeurs_saisies,IF(colonneA&lt;&gt;"",mensualite-G328,""),"")</f>
        <v/>
      </c>
      <c r="G328" s="264" t="str">
        <f>IF(Valeurs_saisies,IF(colonneA&lt;&gt;"",capital_restant_du*(taux_interet_annueld/nombre_versements_an),""),"")</f>
        <v/>
      </c>
      <c r="H328" s="264" t="str">
        <f>IF(Valeurs_saisies,IF(colonneA&lt;&gt;"",D328-F328,""),"")</f>
        <v/>
      </c>
      <c r="L328" s="259">
        <f t="shared" si="9"/>
        <v>26</v>
      </c>
    </row>
    <row r="329" spans="2:12" s="259" customFormat="1" ht="14.25" customHeight="1" x14ac:dyDescent="0.2">
      <c r="B329" s="262" t="str">
        <f>IF(Valeurs_saisies,IF(duree_du_pret&gt;L329,B328+1,""),"")</f>
        <v/>
      </c>
      <c r="C329" s="263" t="str">
        <f>IF(Valeurs_saisies,IF(colonneA&lt;&gt;"",DATE(YEAR($D$9),MONTH($D$9)+(colonneA)*12/nombre_versements_an,DAY($D$9)),""),"")</f>
        <v/>
      </c>
      <c r="D329" s="264" t="str">
        <f>IF(Valeurs_saisies,IF(colonneA&lt;&gt;"",H328,""),"")</f>
        <v/>
      </c>
      <c r="E329" s="264" t="str">
        <f t="shared" si="8"/>
        <v/>
      </c>
      <c r="F329" s="264" t="str">
        <f>IF(Valeurs_saisies,IF(colonneA&lt;&gt;"",mensualite-G329,""),"")</f>
        <v/>
      </c>
      <c r="G329" s="264" t="str">
        <f>IF(Valeurs_saisies,IF(colonneA&lt;&gt;"",capital_restant_du*(taux_interet_annueld/nombre_versements_an),""),"")</f>
        <v/>
      </c>
      <c r="H329" s="264" t="str">
        <f>IF(Valeurs_saisies,IF(colonneA&lt;&gt;"",D329-F329,""),"")</f>
        <v/>
      </c>
      <c r="L329" s="259">
        <f t="shared" si="9"/>
        <v>26</v>
      </c>
    </row>
    <row r="330" spans="2:12" s="259" customFormat="1" ht="14.25" customHeight="1" x14ac:dyDescent="0.2">
      <c r="B330" s="262" t="str">
        <f>IF(Valeurs_saisies,IF(duree_du_pret&gt;L330,B329+1,""),"")</f>
        <v/>
      </c>
      <c r="C330" s="263" t="str">
        <f>IF(Valeurs_saisies,IF(colonneA&lt;&gt;"",DATE(YEAR($D$9),MONTH($D$9)+(colonneA)*12/nombre_versements_an,DAY($D$9)),""),"")</f>
        <v/>
      </c>
      <c r="D330" s="264" t="str">
        <f>IF(Valeurs_saisies,IF(colonneA&lt;&gt;"",H329,""),"")</f>
        <v/>
      </c>
      <c r="E330" s="264" t="str">
        <f t="shared" si="8"/>
        <v/>
      </c>
      <c r="F330" s="264" t="str">
        <f>IF(Valeurs_saisies,IF(colonneA&lt;&gt;"",mensualite-G330,""),"")</f>
        <v/>
      </c>
      <c r="G330" s="264" t="str">
        <f>IF(Valeurs_saisies,IF(colonneA&lt;&gt;"",capital_restant_du*(taux_interet_annueld/nombre_versements_an),""),"")</f>
        <v/>
      </c>
      <c r="H330" s="264" t="str">
        <f>IF(Valeurs_saisies,IF(colonneA&lt;&gt;"",D330-F330,""),"")</f>
        <v/>
      </c>
      <c r="L330" s="259">
        <f t="shared" si="9"/>
        <v>26</v>
      </c>
    </row>
    <row r="331" spans="2:12" s="259" customFormat="1" ht="14.25" customHeight="1" x14ac:dyDescent="0.2">
      <c r="B331" s="262" t="str">
        <f>IF(Valeurs_saisies,IF(duree_du_pret&gt;L331,B330+1,""),"")</f>
        <v/>
      </c>
      <c r="C331" s="263" t="str">
        <f>IF(Valeurs_saisies,IF(colonneA&lt;&gt;"",DATE(YEAR($D$9),MONTH($D$9)+(colonneA)*12/nombre_versements_an,DAY($D$9)),""),"")</f>
        <v/>
      </c>
      <c r="D331" s="264" t="str">
        <f>IF(Valeurs_saisies,IF(colonneA&lt;&gt;"",H330,""),"")</f>
        <v/>
      </c>
      <c r="E331" s="264" t="str">
        <f t="shared" si="8"/>
        <v/>
      </c>
      <c r="F331" s="264" t="str">
        <f>IF(Valeurs_saisies,IF(colonneA&lt;&gt;"",mensualite-G331,""),"")</f>
        <v/>
      </c>
      <c r="G331" s="264" t="str">
        <f>IF(Valeurs_saisies,IF(colonneA&lt;&gt;"",capital_restant_du*(taux_interet_annueld/nombre_versements_an),""),"")</f>
        <v/>
      </c>
      <c r="H331" s="264" t="str">
        <f>IF(Valeurs_saisies,IF(colonneA&lt;&gt;"",D331-F331,""),"")</f>
        <v/>
      </c>
      <c r="L331" s="259">
        <f t="shared" si="9"/>
        <v>26</v>
      </c>
    </row>
    <row r="332" spans="2:12" s="259" customFormat="1" ht="14.25" customHeight="1" x14ac:dyDescent="0.2">
      <c r="B332" s="262" t="str">
        <f>IF(Valeurs_saisies,IF(duree_du_pret&gt;L332,B331+1,""),"")</f>
        <v/>
      </c>
      <c r="C332" s="263" t="str">
        <f>IF(Valeurs_saisies,IF(colonneA&lt;&gt;"",DATE(YEAR($D$9),MONTH($D$9)+(colonneA)*12/nombre_versements_an,DAY($D$9)),""),"")</f>
        <v/>
      </c>
      <c r="D332" s="264" t="str">
        <f>IF(Valeurs_saisies,IF(colonneA&lt;&gt;"",H331,""),"")</f>
        <v/>
      </c>
      <c r="E332" s="264" t="str">
        <f t="shared" ref="E332:E371" si="10">IF(colonneA&lt;&gt;"",$H$5,"")</f>
        <v/>
      </c>
      <c r="F332" s="264" t="str">
        <f>IF(Valeurs_saisies,IF(colonneA&lt;&gt;"",mensualite-G332,""),"")</f>
        <v/>
      </c>
      <c r="G332" s="264" t="str">
        <f>IF(Valeurs_saisies,IF(colonneA&lt;&gt;"",capital_restant_du*(taux_interet_annueld/nombre_versements_an),""),"")</f>
        <v/>
      </c>
      <c r="H332" s="264" t="str">
        <f>IF(Valeurs_saisies,IF(colonneA&lt;&gt;"",D332-F332,""),"")</f>
        <v/>
      </c>
      <c r="L332" s="259">
        <f t="shared" si="9"/>
        <v>26</v>
      </c>
    </row>
    <row r="333" spans="2:12" s="259" customFormat="1" ht="14.25" customHeight="1" x14ac:dyDescent="0.2">
      <c r="B333" s="262" t="str">
        <f>IF(Valeurs_saisies,IF(duree_du_pret&gt;L333,B332+1,""),"")</f>
        <v/>
      </c>
      <c r="C333" s="263" t="str">
        <f>IF(Valeurs_saisies,IF(colonneA&lt;&gt;"",DATE(YEAR($D$9),MONTH($D$9)+(colonneA)*12/nombre_versements_an,DAY($D$9)),""),"")</f>
        <v/>
      </c>
      <c r="D333" s="264" t="str">
        <f>IF(Valeurs_saisies,IF(colonneA&lt;&gt;"",H332,""),"")</f>
        <v/>
      </c>
      <c r="E333" s="264" t="str">
        <f t="shared" si="10"/>
        <v/>
      </c>
      <c r="F333" s="264" t="str">
        <f>IF(Valeurs_saisies,IF(colonneA&lt;&gt;"",mensualite-G333,""),"")</f>
        <v/>
      </c>
      <c r="G333" s="264" t="str">
        <f>IF(Valeurs_saisies,IF(colonneA&lt;&gt;"",capital_restant_du*(taux_interet_annueld/nombre_versements_an),""),"")</f>
        <v/>
      </c>
      <c r="H333" s="264" t="str">
        <f>IF(Valeurs_saisies,IF(colonneA&lt;&gt;"",D333-F333,""),"")</f>
        <v/>
      </c>
      <c r="L333" s="259">
        <f t="shared" si="9"/>
        <v>26</v>
      </c>
    </row>
    <row r="334" spans="2:12" s="259" customFormat="1" ht="14.25" customHeight="1" x14ac:dyDescent="0.2">
      <c r="B334" s="262" t="str">
        <f>IF(Valeurs_saisies,IF(duree_du_pret&gt;L334,B333+1,""),"")</f>
        <v/>
      </c>
      <c r="C334" s="263" t="str">
        <f>IF(Valeurs_saisies,IF(colonneA&lt;&gt;"",DATE(YEAR($D$9),MONTH($D$9)+(colonneA)*12/nombre_versements_an,DAY($D$9)),""),"")</f>
        <v/>
      </c>
      <c r="D334" s="264" t="str">
        <f>IF(Valeurs_saisies,IF(colonneA&lt;&gt;"",H333,""),"")</f>
        <v/>
      </c>
      <c r="E334" s="264" t="str">
        <f t="shared" si="10"/>
        <v/>
      </c>
      <c r="F334" s="264" t="str">
        <f>IF(Valeurs_saisies,IF(colonneA&lt;&gt;"",mensualite-G334,""),"")</f>
        <v/>
      </c>
      <c r="G334" s="264" t="str">
        <f>IF(Valeurs_saisies,IF(colonneA&lt;&gt;"",capital_restant_du*(taux_interet_annueld/nombre_versements_an),""),"")</f>
        <v/>
      </c>
      <c r="H334" s="264" t="str">
        <f>IF(Valeurs_saisies,IF(colonneA&lt;&gt;"",D334-F334,""),"")</f>
        <v/>
      </c>
      <c r="L334" s="259">
        <f t="shared" si="9"/>
        <v>26</v>
      </c>
    </row>
    <row r="335" spans="2:12" s="259" customFormat="1" ht="14.25" customHeight="1" x14ac:dyDescent="0.2">
      <c r="B335" s="262" t="str">
        <f>IF(Valeurs_saisies,IF(duree_du_pret&gt;L335,B334+1,""),"")</f>
        <v/>
      </c>
      <c r="C335" s="263" t="str">
        <f>IF(Valeurs_saisies,IF(colonneA&lt;&gt;"",DATE(YEAR($D$9),MONTH($D$9)+(colonneA)*12/nombre_versements_an,DAY($D$9)),""),"")</f>
        <v/>
      </c>
      <c r="D335" s="264" t="str">
        <f>IF(Valeurs_saisies,IF(colonneA&lt;&gt;"",H334,""),"")</f>
        <v/>
      </c>
      <c r="E335" s="264" t="str">
        <f t="shared" si="10"/>
        <v/>
      </c>
      <c r="F335" s="264" t="str">
        <f>IF(Valeurs_saisies,IF(colonneA&lt;&gt;"",mensualite-G335,""),"")</f>
        <v/>
      </c>
      <c r="G335" s="264" t="str">
        <f>IF(Valeurs_saisies,IF(colonneA&lt;&gt;"",capital_restant_du*(taux_interet_annueld/nombre_versements_an),""),"")</f>
        <v/>
      </c>
      <c r="H335" s="264" t="str">
        <f>IF(Valeurs_saisies,IF(colonneA&lt;&gt;"",D335-F335,""),"")</f>
        <v/>
      </c>
      <c r="L335" s="259">
        <f t="shared" si="9"/>
        <v>26</v>
      </c>
    </row>
    <row r="336" spans="2:12" s="259" customFormat="1" ht="14.25" customHeight="1" x14ac:dyDescent="0.2">
      <c r="B336" s="262" t="str">
        <f>IF(Valeurs_saisies,IF(duree_du_pret&gt;L336,B335+1,""),"")</f>
        <v/>
      </c>
      <c r="C336" s="263" t="str">
        <f>IF(Valeurs_saisies,IF(colonneA&lt;&gt;"",DATE(YEAR($D$9),MONTH($D$9)+(colonneA)*12/nombre_versements_an,DAY($D$9)),""),"")</f>
        <v/>
      </c>
      <c r="D336" s="264" t="str">
        <f>IF(Valeurs_saisies,IF(colonneA&lt;&gt;"",H335,""),"")</f>
        <v/>
      </c>
      <c r="E336" s="264" t="str">
        <f t="shared" si="10"/>
        <v/>
      </c>
      <c r="F336" s="264" t="str">
        <f>IF(Valeurs_saisies,IF(colonneA&lt;&gt;"",mensualite-G336,""),"")</f>
        <v/>
      </c>
      <c r="G336" s="264" t="str">
        <f>IF(Valeurs_saisies,IF(colonneA&lt;&gt;"",capital_restant_du*(taux_interet_annueld/nombre_versements_an),""),"")</f>
        <v/>
      </c>
      <c r="H336" s="264" t="str">
        <f>IF(Valeurs_saisies,IF(colonneA&lt;&gt;"",D336-F336,""),"")</f>
        <v/>
      </c>
      <c r="L336" s="259">
        <f t="shared" si="9"/>
        <v>27</v>
      </c>
    </row>
    <row r="337" spans="2:12" s="259" customFormat="1" ht="14.25" customHeight="1" x14ac:dyDescent="0.2">
      <c r="B337" s="262" t="str">
        <f>IF(Valeurs_saisies,IF(duree_du_pret&gt;L337,B336+1,""),"")</f>
        <v/>
      </c>
      <c r="C337" s="263" t="str">
        <f>IF(Valeurs_saisies,IF(colonneA&lt;&gt;"",DATE(YEAR($D$9),MONTH($D$9)+(colonneA)*12/nombre_versements_an,DAY($D$9)),""),"")</f>
        <v/>
      </c>
      <c r="D337" s="264" t="str">
        <f>IF(Valeurs_saisies,IF(colonneA&lt;&gt;"",H336,""),"")</f>
        <v/>
      </c>
      <c r="E337" s="264" t="str">
        <f t="shared" si="10"/>
        <v/>
      </c>
      <c r="F337" s="264" t="str">
        <f>IF(Valeurs_saisies,IF(colonneA&lt;&gt;"",mensualite-G337,""),"")</f>
        <v/>
      </c>
      <c r="G337" s="264" t="str">
        <f>IF(Valeurs_saisies,IF(colonneA&lt;&gt;"",capital_restant_du*(taux_interet_annueld/nombre_versements_an),""),"")</f>
        <v/>
      </c>
      <c r="H337" s="264" t="str">
        <f>IF(Valeurs_saisies,IF(colonneA&lt;&gt;"",D337-F337,""),"")</f>
        <v/>
      </c>
      <c r="L337" s="259">
        <f t="shared" si="9"/>
        <v>27</v>
      </c>
    </row>
    <row r="338" spans="2:12" s="259" customFormat="1" ht="14.25" customHeight="1" x14ac:dyDescent="0.2">
      <c r="B338" s="262" t="str">
        <f>IF(Valeurs_saisies,IF(duree_du_pret&gt;L338,B337+1,""),"")</f>
        <v/>
      </c>
      <c r="C338" s="263" t="str">
        <f>IF(Valeurs_saisies,IF(colonneA&lt;&gt;"",DATE(YEAR($D$9),MONTH($D$9)+(colonneA)*12/nombre_versements_an,DAY($D$9)),""),"")</f>
        <v/>
      </c>
      <c r="D338" s="264" t="str">
        <f>IF(Valeurs_saisies,IF(colonneA&lt;&gt;"",H337,""),"")</f>
        <v/>
      </c>
      <c r="E338" s="264" t="str">
        <f t="shared" si="10"/>
        <v/>
      </c>
      <c r="F338" s="264" t="str">
        <f>IF(Valeurs_saisies,IF(colonneA&lt;&gt;"",mensualite-G338,""),"")</f>
        <v/>
      </c>
      <c r="G338" s="264" t="str">
        <f>IF(Valeurs_saisies,IF(colonneA&lt;&gt;"",capital_restant_du*(taux_interet_annueld/nombre_versements_an),""),"")</f>
        <v/>
      </c>
      <c r="H338" s="264" t="str">
        <f>IF(Valeurs_saisies,IF(colonneA&lt;&gt;"",D338-F338,""),"")</f>
        <v/>
      </c>
      <c r="L338" s="259">
        <f t="shared" si="9"/>
        <v>27</v>
      </c>
    </row>
    <row r="339" spans="2:12" s="259" customFormat="1" ht="14.25" customHeight="1" x14ac:dyDescent="0.2">
      <c r="B339" s="262" t="str">
        <f>IF(Valeurs_saisies,IF(duree_du_pret&gt;L339,B338+1,""),"")</f>
        <v/>
      </c>
      <c r="C339" s="263" t="str">
        <f>IF(Valeurs_saisies,IF(colonneA&lt;&gt;"",DATE(YEAR($D$9),MONTH($D$9)+(colonneA)*12/nombre_versements_an,DAY($D$9)),""),"")</f>
        <v/>
      </c>
      <c r="D339" s="264" t="str">
        <f>IF(Valeurs_saisies,IF(colonneA&lt;&gt;"",H338,""),"")</f>
        <v/>
      </c>
      <c r="E339" s="264" t="str">
        <f t="shared" si="10"/>
        <v/>
      </c>
      <c r="F339" s="264" t="str">
        <f>IF(Valeurs_saisies,IF(colonneA&lt;&gt;"",mensualite-G339,""),"")</f>
        <v/>
      </c>
      <c r="G339" s="264" t="str">
        <f>IF(Valeurs_saisies,IF(colonneA&lt;&gt;"",capital_restant_du*(taux_interet_annueld/nombre_versements_an),""),"")</f>
        <v/>
      </c>
      <c r="H339" s="264" t="str">
        <f>IF(Valeurs_saisies,IF(colonneA&lt;&gt;"",D339-F339,""),"")</f>
        <v/>
      </c>
      <c r="L339" s="259">
        <f t="shared" si="9"/>
        <v>27</v>
      </c>
    </row>
    <row r="340" spans="2:12" s="259" customFormat="1" ht="14.25" customHeight="1" x14ac:dyDescent="0.2">
      <c r="B340" s="262" t="str">
        <f>IF(Valeurs_saisies,IF(duree_du_pret&gt;L340,B339+1,""),"")</f>
        <v/>
      </c>
      <c r="C340" s="263" t="str">
        <f>IF(Valeurs_saisies,IF(colonneA&lt;&gt;"",DATE(YEAR($D$9),MONTH($D$9)+(colonneA)*12/nombre_versements_an,DAY($D$9)),""),"")</f>
        <v/>
      </c>
      <c r="D340" s="264" t="str">
        <f>IF(Valeurs_saisies,IF(colonneA&lt;&gt;"",H339,""),"")</f>
        <v/>
      </c>
      <c r="E340" s="264" t="str">
        <f t="shared" si="10"/>
        <v/>
      </c>
      <c r="F340" s="264" t="str">
        <f>IF(Valeurs_saisies,IF(colonneA&lt;&gt;"",mensualite-G340,""),"")</f>
        <v/>
      </c>
      <c r="G340" s="264" t="str">
        <f>IF(Valeurs_saisies,IF(colonneA&lt;&gt;"",capital_restant_du*(taux_interet_annueld/nombre_versements_an),""),"")</f>
        <v/>
      </c>
      <c r="H340" s="264" t="str">
        <f>IF(Valeurs_saisies,IF(colonneA&lt;&gt;"",D340-F340,""),"")</f>
        <v/>
      </c>
      <c r="L340" s="259">
        <f t="shared" si="9"/>
        <v>27</v>
      </c>
    </row>
    <row r="341" spans="2:12" s="259" customFormat="1" ht="14.25" customHeight="1" x14ac:dyDescent="0.2">
      <c r="B341" s="262" t="str">
        <f>IF(Valeurs_saisies,IF(duree_du_pret&gt;L341,B340+1,""),"")</f>
        <v/>
      </c>
      <c r="C341" s="263" t="str">
        <f>IF(Valeurs_saisies,IF(colonneA&lt;&gt;"",DATE(YEAR($D$9),MONTH($D$9)+(colonneA)*12/nombre_versements_an,DAY($D$9)),""),"")</f>
        <v/>
      </c>
      <c r="D341" s="264" t="str">
        <f>IF(Valeurs_saisies,IF(colonneA&lt;&gt;"",H340,""),"")</f>
        <v/>
      </c>
      <c r="E341" s="264" t="str">
        <f t="shared" si="10"/>
        <v/>
      </c>
      <c r="F341" s="264" t="str">
        <f>IF(Valeurs_saisies,IF(colonneA&lt;&gt;"",mensualite-G341,""),"")</f>
        <v/>
      </c>
      <c r="G341" s="264" t="str">
        <f>IF(Valeurs_saisies,IF(colonneA&lt;&gt;"",capital_restant_du*(taux_interet_annueld/nombre_versements_an),""),"")</f>
        <v/>
      </c>
      <c r="H341" s="264" t="str">
        <f>IF(Valeurs_saisies,IF(colonneA&lt;&gt;"",D341-F341,""),"")</f>
        <v/>
      </c>
      <c r="L341" s="259">
        <f t="shared" si="9"/>
        <v>27</v>
      </c>
    </row>
    <row r="342" spans="2:12" s="259" customFormat="1" ht="14.25" customHeight="1" x14ac:dyDescent="0.2">
      <c r="B342" s="262" t="str">
        <f>IF(Valeurs_saisies,IF(duree_du_pret&gt;L342,B341+1,""),"")</f>
        <v/>
      </c>
      <c r="C342" s="263" t="str">
        <f>IF(Valeurs_saisies,IF(colonneA&lt;&gt;"",DATE(YEAR($D$9),MONTH($D$9)+(colonneA)*12/nombre_versements_an,DAY($D$9)),""),"")</f>
        <v/>
      </c>
      <c r="D342" s="264" t="str">
        <f>IF(Valeurs_saisies,IF(colonneA&lt;&gt;"",H341,""),"")</f>
        <v/>
      </c>
      <c r="E342" s="264" t="str">
        <f t="shared" si="10"/>
        <v/>
      </c>
      <c r="F342" s="264" t="str">
        <f>IF(Valeurs_saisies,IF(colonneA&lt;&gt;"",mensualite-G342,""),"")</f>
        <v/>
      </c>
      <c r="G342" s="264" t="str">
        <f>IF(Valeurs_saisies,IF(colonneA&lt;&gt;"",capital_restant_du*(taux_interet_annueld/nombre_versements_an),""),"")</f>
        <v/>
      </c>
      <c r="H342" s="264" t="str">
        <f>IF(Valeurs_saisies,IF(colonneA&lt;&gt;"",D342-F342,""),"")</f>
        <v/>
      </c>
      <c r="L342" s="259">
        <f t="shared" si="9"/>
        <v>27</v>
      </c>
    </row>
    <row r="343" spans="2:12" s="259" customFormat="1" ht="14.25" customHeight="1" x14ac:dyDescent="0.2">
      <c r="B343" s="262" t="str">
        <f>IF(Valeurs_saisies,IF(duree_du_pret&gt;L343,B342+1,""),"")</f>
        <v/>
      </c>
      <c r="C343" s="263" t="str">
        <f>IF(Valeurs_saisies,IF(colonneA&lt;&gt;"",DATE(YEAR($D$9),MONTH($D$9)+(colonneA)*12/nombre_versements_an,DAY($D$9)),""),"")</f>
        <v/>
      </c>
      <c r="D343" s="264" t="str">
        <f>IF(Valeurs_saisies,IF(colonneA&lt;&gt;"",H342,""),"")</f>
        <v/>
      </c>
      <c r="E343" s="264" t="str">
        <f t="shared" si="10"/>
        <v/>
      </c>
      <c r="F343" s="264" t="str">
        <f>IF(Valeurs_saisies,IF(colonneA&lt;&gt;"",mensualite-G343,""),"")</f>
        <v/>
      </c>
      <c r="G343" s="264" t="str">
        <f>IF(Valeurs_saisies,IF(colonneA&lt;&gt;"",capital_restant_du*(taux_interet_annueld/nombre_versements_an),""),"")</f>
        <v/>
      </c>
      <c r="H343" s="264" t="str">
        <f>IF(Valeurs_saisies,IF(colonneA&lt;&gt;"",D343-F343,""),"")</f>
        <v/>
      </c>
      <c r="L343" s="259">
        <f t="shared" si="9"/>
        <v>27</v>
      </c>
    </row>
    <row r="344" spans="2:12" s="259" customFormat="1" ht="14.25" customHeight="1" x14ac:dyDescent="0.2">
      <c r="B344" s="262" t="str">
        <f>IF(Valeurs_saisies,IF(duree_du_pret&gt;L344,B343+1,""),"")</f>
        <v/>
      </c>
      <c r="C344" s="263" t="str">
        <f>IF(Valeurs_saisies,IF(colonneA&lt;&gt;"",DATE(YEAR($D$9),MONTH($D$9)+(colonneA)*12/nombre_versements_an,DAY($D$9)),""),"")</f>
        <v/>
      </c>
      <c r="D344" s="264" t="str">
        <f>IF(Valeurs_saisies,IF(colonneA&lt;&gt;"",H343,""),"")</f>
        <v/>
      </c>
      <c r="E344" s="264" t="str">
        <f t="shared" si="10"/>
        <v/>
      </c>
      <c r="F344" s="264" t="str">
        <f>IF(Valeurs_saisies,IF(colonneA&lt;&gt;"",mensualite-G344,""),"")</f>
        <v/>
      </c>
      <c r="G344" s="264" t="str">
        <f>IF(Valeurs_saisies,IF(colonneA&lt;&gt;"",capital_restant_du*(taux_interet_annueld/nombre_versements_an),""),"")</f>
        <v/>
      </c>
      <c r="H344" s="264" t="str">
        <f>IF(Valeurs_saisies,IF(colonneA&lt;&gt;"",D344-F344,""),"")</f>
        <v/>
      </c>
      <c r="L344" s="259">
        <f t="shared" si="9"/>
        <v>27</v>
      </c>
    </row>
    <row r="345" spans="2:12" s="259" customFormat="1" ht="14.25" customHeight="1" x14ac:dyDescent="0.2">
      <c r="B345" s="262" t="str">
        <f>IF(Valeurs_saisies,IF(duree_du_pret&gt;L345,B344+1,""),"")</f>
        <v/>
      </c>
      <c r="C345" s="263" t="str">
        <f>IF(Valeurs_saisies,IF(colonneA&lt;&gt;"",DATE(YEAR($D$9),MONTH($D$9)+(colonneA)*12/nombre_versements_an,DAY($D$9)),""),"")</f>
        <v/>
      </c>
      <c r="D345" s="264" t="str">
        <f>IF(Valeurs_saisies,IF(colonneA&lt;&gt;"",H344,""),"")</f>
        <v/>
      </c>
      <c r="E345" s="264" t="str">
        <f t="shared" si="10"/>
        <v/>
      </c>
      <c r="F345" s="264" t="str">
        <f>IF(Valeurs_saisies,IF(colonneA&lt;&gt;"",mensualite-G345,""),"")</f>
        <v/>
      </c>
      <c r="G345" s="264" t="str">
        <f>IF(Valeurs_saisies,IF(colonneA&lt;&gt;"",capital_restant_du*(taux_interet_annueld/nombre_versements_an),""),"")</f>
        <v/>
      </c>
      <c r="H345" s="264" t="str">
        <f>IF(Valeurs_saisies,IF(colonneA&lt;&gt;"",D345-F345,""),"")</f>
        <v/>
      </c>
      <c r="L345" s="259">
        <f t="shared" ref="L345:L371" si="11">L333+1</f>
        <v>27</v>
      </c>
    </row>
    <row r="346" spans="2:12" s="259" customFormat="1" ht="14.25" customHeight="1" x14ac:dyDescent="0.2">
      <c r="B346" s="262" t="str">
        <f>IF(Valeurs_saisies,IF(duree_du_pret&gt;L346,B345+1,""),"")</f>
        <v/>
      </c>
      <c r="C346" s="263" t="str">
        <f>IF(Valeurs_saisies,IF(colonneA&lt;&gt;"",DATE(YEAR($D$9),MONTH($D$9)+(colonneA)*12/nombre_versements_an,DAY($D$9)),""),"")</f>
        <v/>
      </c>
      <c r="D346" s="264" t="str">
        <f>IF(Valeurs_saisies,IF(colonneA&lt;&gt;"",H345,""),"")</f>
        <v/>
      </c>
      <c r="E346" s="264" t="str">
        <f t="shared" si="10"/>
        <v/>
      </c>
      <c r="F346" s="264" t="str">
        <f>IF(Valeurs_saisies,IF(colonneA&lt;&gt;"",mensualite-G346,""),"")</f>
        <v/>
      </c>
      <c r="G346" s="264" t="str">
        <f>IF(Valeurs_saisies,IF(colonneA&lt;&gt;"",capital_restant_du*(taux_interet_annueld/nombre_versements_an),""),"")</f>
        <v/>
      </c>
      <c r="H346" s="264" t="str">
        <f>IF(Valeurs_saisies,IF(colonneA&lt;&gt;"",D346-F346,""),"")</f>
        <v/>
      </c>
      <c r="L346" s="259">
        <f t="shared" si="11"/>
        <v>27</v>
      </c>
    </row>
    <row r="347" spans="2:12" s="259" customFormat="1" ht="14.25" customHeight="1" x14ac:dyDescent="0.2">
      <c r="B347" s="262" t="str">
        <f>IF(Valeurs_saisies,IF(duree_du_pret&gt;L347,B346+1,""),"")</f>
        <v/>
      </c>
      <c r="C347" s="263" t="str">
        <f>IF(Valeurs_saisies,IF(colonneA&lt;&gt;"",DATE(YEAR($D$9),MONTH($D$9)+(colonneA)*12/nombre_versements_an,DAY($D$9)),""),"")</f>
        <v/>
      </c>
      <c r="D347" s="264" t="str">
        <f>IF(Valeurs_saisies,IF(colonneA&lt;&gt;"",H346,""),"")</f>
        <v/>
      </c>
      <c r="E347" s="264" t="str">
        <f t="shared" si="10"/>
        <v/>
      </c>
      <c r="F347" s="264" t="str">
        <f>IF(Valeurs_saisies,IF(colonneA&lt;&gt;"",mensualite-G347,""),"")</f>
        <v/>
      </c>
      <c r="G347" s="264" t="str">
        <f>IF(Valeurs_saisies,IF(colonneA&lt;&gt;"",capital_restant_du*(taux_interet_annueld/nombre_versements_an),""),"")</f>
        <v/>
      </c>
      <c r="H347" s="264" t="str">
        <f>IF(Valeurs_saisies,IF(colonneA&lt;&gt;"",D347-F347,""),"")</f>
        <v/>
      </c>
      <c r="L347" s="259">
        <f t="shared" si="11"/>
        <v>27</v>
      </c>
    </row>
    <row r="348" spans="2:12" s="259" customFormat="1" ht="14.25" customHeight="1" x14ac:dyDescent="0.2">
      <c r="B348" s="262" t="str">
        <f>IF(Valeurs_saisies,IF(duree_du_pret&gt;L348,B347+1,""),"")</f>
        <v/>
      </c>
      <c r="C348" s="263" t="str">
        <f>IF(Valeurs_saisies,IF(colonneA&lt;&gt;"",DATE(YEAR($D$9),MONTH($D$9)+(colonneA)*12/nombre_versements_an,DAY($D$9)),""),"")</f>
        <v/>
      </c>
      <c r="D348" s="264" t="str">
        <f>IF(Valeurs_saisies,IF(colonneA&lt;&gt;"",H347,""),"")</f>
        <v/>
      </c>
      <c r="E348" s="264" t="str">
        <f t="shared" si="10"/>
        <v/>
      </c>
      <c r="F348" s="264" t="str">
        <f>IF(Valeurs_saisies,IF(colonneA&lt;&gt;"",mensualite-G348,""),"")</f>
        <v/>
      </c>
      <c r="G348" s="264" t="str">
        <f>IF(Valeurs_saisies,IF(colonneA&lt;&gt;"",capital_restant_du*(taux_interet_annueld/nombre_versements_an),""),"")</f>
        <v/>
      </c>
      <c r="H348" s="264" t="str">
        <f>IF(Valeurs_saisies,IF(colonneA&lt;&gt;"",D348-F348,""),"")</f>
        <v/>
      </c>
      <c r="L348" s="259">
        <f t="shared" si="11"/>
        <v>28</v>
      </c>
    </row>
    <row r="349" spans="2:12" s="259" customFormat="1" ht="14.25" customHeight="1" x14ac:dyDescent="0.2">
      <c r="B349" s="262" t="str">
        <f>IF(Valeurs_saisies,IF(duree_du_pret&gt;L349,B348+1,""),"")</f>
        <v/>
      </c>
      <c r="C349" s="263" t="str">
        <f>IF(Valeurs_saisies,IF(colonneA&lt;&gt;"",DATE(YEAR($D$9),MONTH($D$9)+(colonneA)*12/nombre_versements_an,DAY($D$9)),""),"")</f>
        <v/>
      </c>
      <c r="D349" s="264" t="str">
        <f>IF(Valeurs_saisies,IF(colonneA&lt;&gt;"",H348,""),"")</f>
        <v/>
      </c>
      <c r="E349" s="264" t="str">
        <f t="shared" si="10"/>
        <v/>
      </c>
      <c r="F349" s="264" t="str">
        <f>IF(Valeurs_saisies,IF(colonneA&lt;&gt;"",mensualite-G349,""),"")</f>
        <v/>
      </c>
      <c r="G349" s="264" t="str">
        <f>IF(Valeurs_saisies,IF(colonneA&lt;&gt;"",capital_restant_du*(taux_interet_annueld/nombre_versements_an),""),"")</f>
        <v/>
      </c>
      <c r="H349" s="264" t="str">
        <f>IF(Valeurs_saisies,IF(colonneA&lt;&gt;"",D349-F349,""),"")</f>
        <v/>
      </c>
      <c r="L349" s="259">
        <f t="shared" si="11"/>
        <v>28</v>
      </c>
    </row>
    <row r="350" spans="2:12" s="259" customFormat="1" ht="14.25" customHeight="1" x14ac:dyDescent="0.2">
      <c r="B350" s="262" t="str">
        <f>IF(Valeurs_saisies,IF(duree_du_pret&gt;L350,B349+1,""),"")</f>
        <v/>
      </c>
      <c r="C350" s="263" t="str">
        <f>IF(Valeurs_saisies,IF(colonneA&lt;&gt;"",DATE(YEAR($D$9),MONTH($D$9)+(colonneA)*12/nombre_versements_an,DAY($D$9)),""),"")</f>
        <v/>
      </c>
      <c r="D350" s="264" t="str">
        <f>IF(Valeurs_saisies,IF(colonneA&lt;&gt;"",H349,""),"")</f>
        <v/>
      </c>
      <c r="E350" s="264" t="str">
        <f t="shared" si="10"/>
        <v/>
      </c>
      <c r="F350" s="264" t="str">
        <f>IF(Valeurs_saisies,IF(colonneA&lt;&gt;"",mensualite-G350,""),"")</f>
        <v/>
      </c>
      <c r="G350" s="264" t="str">
        <f>IF(Valeurs_saisies,IF(colonneA&lt;&gt;"",capital_restant_du*(taux_interet_annueld/nombre_versements_an),""),"")</f>
        <v/>
      </c>
      <c r="H350" s="264" t="str">
        <f>IF(Valeurs_saisies,IF(colonneA&lt;&gt;"",D350-F350,""),"")</f>
        <v/>
      </c>
      <c r="L350" s="259">
        <f t="shared" si="11"/>
        <v>28</v>
      </c>
    </row>
    <row r="351" spans="2:12" s="259" customFormat="1" ht="14.25" customHeight="1" x14ac:dyDescent="0.2">
      <c r="B351" s="262" t="str">
        <f>IF(Valeurs_saisies,IF(duree_du_pret&gt;L351,B350+1,""),"")</f>
        <v/>
      </c>
      <c r="C351" s="263" t="str">
        <f>IF(Valeurs_saisies,IF(colonneA&lt;&gt;"",DATE(YEAR($D$9),MONTH($D$9)+(colonneA)*12/nombre_versements_an,DAY($D$9)),""),"")</f>
        <v/>
      </c>
      <c r="D351" s="264" t="str">
        <f>IF(Valeurs_saisies,IF(colonneA&lt;&gt;"",H350,""),"")</f>
        <v/>
      </c>
      <c r="E351" s="264" t="str">
        <f t="shared" si="10"/>
        <v/>
      </c>
      <c r="F351" s="264" t="str">
        <f>IF(Valeurs_saisies,IF(colonneA&lt;&gt;"",mensualite-G351,""),"")</f>
        <v/>
      </c>
      <c r="G351" s="264" t="str">
        <f>IF(Valeurs_saisies,IF(colonneA&lt;&gt;"",capital_restant_du*(taux_interet_annueld/nombre_versements_an),""),"")</f>
        <v/>
      </c>
      <c r="H351" s="264" t="str">
        <f>IF(Valeurs_saisies,IF(colonneA&lt;&gt;"",D351-F351,""),"")</f>
        <v/>
      </c>
      <c r="L351" s="259">
        <f t="shared" si="11"/>
        <v>28</v>
      </c>
    </row>
    <row r="352" spans="2:12" s="259" customFormat="1" ht="14.25" customHeight="1" x14ac:dyDescent="0.2">
      <c r="B352" s="262" t="str">
        <f>IF(Valeurs_saisies,IF(duree_du_pret&gt;L352,B351+1,""),"")</f>
        <v/>
      </c>
      <c r="C352" s="263" t="str">
        <f>IF(Valeurs_saisies,IF(colonneA&lt;&gt;"",DATE(YEAR($D$9),MONTH($D$9)+(colonneA)*12/nombre_versements_an,DAY($D$9)),""),"")</f>
        <v/>
      </c>
      <c r="D352" s="264" t="str">
        <f>IF(Valeurs_saisies,IF(colonneA&lt;&gt;"",H351,""),"")</f>
        <v/>
      </c>
      <c r="E352" s="264" t="str">
        <f t="shared" si="10"/>
        <v/>
      </c>
      <c r="F352" s="264" t="str">
        <f>IF(Valeurs_saisies,IF(colonneA&lt;&gt;"",mensualite-G352,""),"")</f>
        <v/>
      </c>
      <c r="G352" s="264" t="str">
        <f>IF(Valeurs_saisies,IF(colonneA&lt;&gt;"",capital_restant_du*(taux_interet_annueld/nombre_versements_an),""),"")</f>
        <v/>
      </c>
      <c r="H352" s="264" t="str">
        <f>IF(Valeurs_saisies,IF(colonneA&lt;&gt;"",D352-F352,""),"")</f>
        <v/>
      </c>
      <c r="L352" s="259">
        <f t="shared" si="11"/>
        <v>28</v>
      </c>
    </row>
    <row r="353" spans="2:12" s="259" customFormat="1" ht="14.25" customHeight="1" x14ac:dyDescent="0.2">
      <c r="B353" s="262" t="str">
        <f>IF(Valeurs_saisies,IF(duree_du_pret&gt;L353,B352+1,""),"")</f>
        <v/>
      </c>
      <c r="C353" s="263" t="str">
        <f>IF(Valeurs_saisies,IF(colonneA&lt;&gt;"",DATE(YEAR($D$9),MONTH($D$9)+(colonneA)*12/nombre_versements_an,DAY($D$9)),""),"")</f>
        <v/>
      </c>
      <c r="D353" s="264" t="str">
        <f>IF(Valeurs_saisies,IF(colonneA&lt;&gt;"",H352,""),"")</f>
        <v/>
      </c>
      <c r="E353" s="264" t="str">
        <f t="shared" si="10"/>
        <v/>
      </c>
      <c r="F353" s="264" t="str">
        <f>IF(Valeurs_saisies,IF(colonneA&lt;&gt;"",mensualite-G353,""),"")</f>
        <v/>
      </c>
      <c r="G353" s="264" t="str">
        <f>IF(Valeurs_saisies,IF(colonneA&lt;&gt;"",capital_restant_du*(taux_interet_annueld/nombre_versements_an),""),"")</f>
        <v/>
      </c>
      <c r="H353" s="264" t="str">
        <f>IF(Valeurs_saisies,IF(colonneA&lt;&gt;"",D353-F353,""),"")</f>
        <v/>
      </c>
      <c r="L353" s="259">
        <f t="shared" si="11"/>
        <v>28</v>
      </c>
    </row>
    <row r="354" spans="2:12" s="259" customFormat="1" ht="14.25" customHeight="1" x14ac:dyDescent="0.2">
      <c r="B354" s="262" t="str">
        <f>IF(Valeurs_saisies,IF(duree_du_pret&gt;L354,B353+1,""),"")</f>
        <v/>
      </c>
      <c r="C354" s="263" t="str">
        <f>IF(Valeurs_saisies,IF(colonneA&lt;&gt;"",DATE(YEAR($D$9),MONTH($D$9)+(colonneA)*12/nombre_versements_an,DAY($D$9)),""),"")</f>
        <v/>
      </c>
      <c r="D354" s="264" t="str">
        <f>IF(Valeurs_saisies,IF(colonneA&lt;&gt;"",H353,""),"")</f>
        <v/>
      </c>
      <c r="E354" s="264" t="str">
        <f t="shared" si="10"/>
        <v/>
      </c>
      <c r="F354" s="264" t="str">
        <f>IF(Valeurs_saisies,IF(colonneA&lt;&gt;"",mensualite-G354,""),"")</f>
        <v/>
      </c>
      <c r="G354" s="264" t="str">
        <f>IF(Valeurs_saisies,IF(colonneA&lt;&gt;"",capital_restant_du*(taux_interet_annueld/nombre_versements_an),""),"")</f>
        <v/>
      </c>
      <c r="H354" s="264" t="str">
        <f>IF(Valeurs_saisies,IF(colonneA&lt;&gt;"",D354-F354,""),"")</f>
        <v/>
      </c>
      <c r="L354" s="259">
        <f t="shared" si="11"/>
        <v>28</v>
      </c>
    </row>
    <row r="355" spans="2:12" s="259" customFormat="1" ht="14.25" customHeight="1" x14ac:dyDescent="0.2">
      <c r="B355" s="262" t="str">
        <f>IF(Valeurs_saisies,IF(duree_du_pret&gt;L355,B354+1,""),"")</f>
        <v/>
      </c>
      <c r="C355" s="263" t="str">
        <f>IF(Valeurs_saisies,IF(colonneA&lt;&gt;"",DATE(YEAR($D$9),MONTH($D$9)+(colonneA)*12/nombre_versements_an,DAY($D$9)),""),"")</f>
        <v/>
      </c>
      <c r="D355" s="264" t="str">
        <f>IF(Valeurs_saisies,IF(colonneA&lt;&gt;"",H354,""),"")</f>
        <v/>
      </c>
      <c r="E355" s="264" t="str">
        <f t="shared" si="10"/>
        <v/>
      </c>
      <c r="F355" s="264" t="str">
        <f>IF(Valeurs_saisies,IF(colonneA&lt;&gt;"",mensualite-G355,""),"")</f>
        <v/>
      </c>
      <c r="G355" s="264" t="str">
        <f>IF(Valeurs_saisies,IF(colonneA&lt;&gt;"",capital_restant_du*(taux_interet_annueld/nombre_versements_an),""),"")</f>
        <v/>
      </c>
      <c r="H355" s="264" t="str">
        <f>IF(Valeurs_saisies,IF(colonneA&lt;&gt;"",D355-F355,""),"")</f>
        <v/>
      </c>
      <c r="L355" s="259">
        <f t="shared" si="11"/>
        <v>28</v>
      </c>
    </row>
    <row r="356" spans="2:12" s="259" customFormat="1" ht="14.25" customHeight="1" x14ac:dyDescent="0.2">
      <c r="B356" s="262" t="str">
        <f>IF(Valeurs_saisies,IF(duree_du_pret&gt;L356,B355+1,""),"")</f>
        <v/>
      </c>
      <c r="C356" s="263" t="str">
        <f>IF(Valeurs_saisies,IF(colonneA&lt;&gt;"",DATE(YEAR($D$9),MONTH($D$9)+(colonneA)*12/nombre_versements_an,DAY($D$9)),""),"")</f>
        <v/>
      </c>
      <c r="D356" s="264" t="str">
        <f>IF(Valeurs_saisies,IF(colonneA&lt;&gt;"",H355,""),"")</f>
        <v/>
      </c>
      <c r="E356" s="264" t="str">
        <f t="shared" si="10"/>
        <v/>
      </c>
      <c r="F356" s="264" t="str">
        <f>IF(Valeurs_saisies,IF(colonneA&lt;&gt;"",mensualite-G356,""),"")</f>
        <v/>
      </c>
      <c r="G356" s="264" t="str">
        <f>IF(Valeurs_saisies,IF(colonneA&lt;&gt;"",capital_restant_du*(taux_interet_annueld/nombre_versements_an),""),"")</f>
        <v/>
      </c>
      <c r="H356" s="264" t="str">
        <f>IF(Valeurs_saisies,IF(colonneA&lt;&gt;"",D356-F356,""),"")</f>
        <v/>
      </c>
      <c r="L356" s="259">
        <f t="shared" si="11"/>
        <v>28</v>
      </c>
    </row>
    <row r="357" spans="2:12" s="259" customFormat="1" ht="14.25" customHeight="1" x14ac:dyDescent="0.2">
      <c r="B357" s="262" t="str">
        <f>IF(Valeurs_saisies,IF(duree_du_pret&gt;L357,B356+1,""),"")</f>
        <v/>
      </c>
      <c r="C357" s="263" t="str">
        <f>IF(Valeurs_saisies,IF(colonneA&lt;&gt;"",DATE(YEAR($D$9),MONTH($D$9)+(colonneA)*12/nombre_versements_an,DAY($D$9)),""),"")</f>
        <v/>
      </c>
      <c r="D357" s="264" t="str">
        <f>IF(Valeurs_saisies,IF(colonneA&lt;&gt;"",H356,""),"")</f>
        <v/>
      </c>
      <c r="E357" s="264" t="str">
        <f t="shared" si="10"/>
        <v/>
      </c>
      <c r="F357" s="264" t="str">
        <f>IF(Valeurs_saisies,IF(colonneA&lt;&gt;"",mensualite-G357,""),"")</f>
        <v/>
      </c>
      <c r="G357" s="264" t="str">
        <f>IF(Valeurs_saisies,IF(colonneA&lt;&gt;"",capital_restant_du*(taux_interet_annueld/nombre_versements_an),""),"")</f>
        <v/>
      </c>
      <c r="H357" s="264" t="str">
        <f>IF(Valeurs_saisies,IF(colonneA&lt;&gt;"",D357-F357,""),"")</f>
        <v/>
      </c>
      <c r="L357" s="259">
        <f t="shared" si="11"/>
        <v>28</v>
      </c>
    </row>
    <row r="358" spans="2:12" s="259" customFormat="1" ht="14.25" customHeight="1" x14ac:dyDescent="0.2">
      <c r="B358" s="262" t="str">
        <f>IF(Valeurs_saisies,IF(duree_du_pret&gt;L358,B357+1,""),"")</f>
        <v/>
      </c>
      <c r="C358" s="263" t="str">
        <f>IF(Valeurs_saisies,IF(colonneA&lt;&gt;"",DATE(YEAR($D$9),MONTH($D$9)+(colonneA)*12/nombre_versements_an,DAY($D$9)),""),"")</f>
        <v/>
      </c>
      <c r="D358" s="264" t="str">
        <f>IF(Valeurs_saisies,IF(colonneA&lt;&gt;"",H357,""),"")</f>
        <v/>
      </c>
      <c r="E358" s="264" t="str">
        <f t="shared" si="10"/>
        <v/>
      </c>
      <c r="F358" s="264" t="str">
        <f>IF(Valeurs_saisies,IF(colonneA&lt;&gt;"",mensualite-G358,""),"")</f>
        <v/>
      </c>
      <c r="G358" s="264" t="str">
        <f>IF(Valeurs_saisies,IF(colonneA&lt;&gt;"",capital_restant_du*(taux_interet_annueld/nombre_versements_an),""),"")</f>
        <v/>
      </c>
      <c r="H358" s="264" t="str">
        <f>IF(Valeurs_saisies,IF(colonneA&lt;&gt;"",D358-F358,""),"")</f>
        <v/>
      </c>
      <c r="L358" s="259">
        <f t="shared" si="11"/>
        <v>28</v>
      </c>
    </row>
    <row r="359" spans="2:12" s="259" customFormat="1" ht="14.25" customHeight="1" x14ac:dyDescent="0.2">
      <c r="B359" s="262" t="str">
        <f>IF(Valeurs_saisies,IF(duree_du_pret&gt;L359,B358+1,""),"")</f>
        <v/>
      </c>
      <c r="C359" s="263" t="str">
        <f>IF(Valeurs_saisies,IF(colonneA&lt;&gt;"",DATE(YEAR($D$9),MONTH($D$9)+(colonneA)*12/nombre_versements_an,DAY($D$9)),""),"")</f>
        <v/>
      </c>
      <c r="D359" s="264" t="str">
        <f>IF(Valeurs_saisies,IF(colonneA&lt;&gt;"",H358,""),"")</f>
        <v/>
      </c>
      <c r="E359" s="264" t="str">
        <f t="shared" si="10"/>
        <v/>
      </c>
      <c r="F359" s="264" t="str">
        <f>IF(Valeurs_saisies,IF(colonneA&lt;&gt;"",mensualite-G359,""),"")</f>
        <v/>
      </c>
      <c r="G359" s="264" t="str">
        <f>IF(Valeurs_saisies,IF(colonneA&lt;&gt;"",capital_restant_du*(taux_interet_annueld/nombre_versements_an),""),"")</f>
        <v/>
      </c>
      <c r="H359" s="264" t="str">
        <f>IF(Valeurs_saisies,IF(colonneA&lt;&gt;"",D359-F359,""),"")</f>
        <v/>
      </c>
      <c r="L359" s="259">
        <f t="shared" si="11"/>
        <v>28</v>
      </c>
    </row>
    <row r="360" spans="2:12" s="259" customFormat="1" ht="14.25" customHeight="1" x14ac:dyDescent="0.2">
      <c r="B360" s="262" t="str">
        <f>IF(Valeurs_saisies,IF(duree_du_pret&gt;L360,B359+1,""),"")</f>
        <v/>
      </c>
      <c r="C360" s="263" t="str">
        <f>IF(Valeurs_saisies,IF(colonneA&lt;&gt;"",DATE(YEAR($D$9),MONTH($D$9)+(colonneA)*12/nombre_versements_an,DAY($D$9)),""),"")</f>
        <v/>
      </c>
      <c r="D360" s="264" t="str">
        <f>IF(Valeurs_saisies,IF(colonneA&lt;&gt;"",H359,""),"")</f>
        <v/>
      </c>
      <c r="E360" s="264" t="str">
        <f t="shared" si="10"/>
        <v/>
      </c>
      <c r="F360" s="264" t="str">
        <f>IF(Valeurs_saisies,IF(colonneA&lt;&gt;"",mensualite-G360,""),"")</f>
        <v/>
      </c>
      <c r="G360" s="264" t="str">
        <f>IF(Valeurs_saisies,IF(colonneA&lt;&gt;"",capital_restant_du*(taux_interet_annueld/nombre_versements_an),""),"")</f>
        <v/>
      </c>
      <c r="H360" s="264" t="str">
        <f>IF(Valeurs_saisies,IF(colonneA&lt;&gt;"",D360-F360,""),"")</f>
        <v/>
      </c>
      <c r="L360" s="259">
        <f t="shared" si="11"/>
        <v>29</v>
      </c>
    </row>
    <row r="361" spans="2:12" s="259" customFormat="1" ht="14.25" customHeight="1" x14ac:dyDescent="0.2">
      <c r="B361" s="262" t="str">
        <f>IF(Valeurs_saisies,IF(duree_du_pret&gt;L361,B360+1,""),"")</f>
        <v/>
      </c>
      <c r="C361" s="263" t="str">
        <f>IF(Valeurs_saisies,IF(colonneA&lt;&gt;"",DATE(YEAR($D$9),MONTH($D$9)+(colonneA)*12/nombre_versements_an,DAY($D$9)),""),"")</f>
        <v/>
      </c>
      <c r="D361" s="264" t="str">
        <f>IF(Valeurs_saisies,IF(colonneA&lt;&gt;"",H360,""),"")</f>
        <v/>
      </c>
      <c r="E361" s="264" t="str">
        <f t="shared" si="10"/>
        <v/>
      </c>
      <c r="F361" s="264" t="str">
        <f>IF(Valeurs_saisies,IF(colonneA&lt;&gt;"",mensualite-G361,""),"")</f>
        <v/>
      </c>
      <c r="G361" s="264" t="str">
        <f>IF(Valeurs_saisies,IF(colonneA&lt;&gt;"",capital_restant_du*(taux_interet_annueld/nombre_versements_an),""),"")</f>
        <v/>
      </c>
      <c r="H361" s="264" t="str">
        <f>IF(Valeurs_saisies,IF(colonneA&lt;&gt;"",D361-F361,""),"")</f>
        <v/>
      </c>
      <c r="L361" s="259">
        <f t="shared" si="11"/>
        <v>29</v>
      </c>
    </row>
    <row r="362" spans="2:12" s="259" customFormat="1" ht="14.25" customHeight="1" x14ac:dyDescent="0.2">
      <c r="B362" s="262" t="str">
        <f>IF(Valeurs_saisies,IF(duree_du_pret&gt;L362,B361+1,""),"")</f>
        <v/>
      </c>
      <c r="C362" s="263" t="str">
        <f>IF(Valeurs_saisies,IF(colonneA&lt;&gt;"",DATE(YEAR($D$9),MONTH($D$9)+(colonneA)*12/nombre_versements_an,DAY($D$9)),""),"")</f>
        <v/>
      </c>
      <c r="D362" s="264" t="str">
        <f>IF(Valeurs_saisies,IF(colonneA&lt;&gt;"",H361,""),"")</f>
        <v/>
      </c>
      <c r="E362" s="264" t="str">
        <f t="shared" si="10"/>
        <v/>
      </c>
      <c r="F362" s="264" t="str">
        <f>IF(Valeurs_saisies,IF(colonneA&lt;&gt;"",mensualite-G362,""),"")</f>
        <v/>
      </c>
      <c r="G362" s="264" t="str">
        <f>IF(Valeurs_saisies,IF(colonneA&lt;&gt;"",capital_restant_du*(taux_interet_annueld/nombre_versements_an),""),"")</f>
        <v/>
      </c>
      <c r="H362" s="264" t="str">
        <f>IF(Valeurs_saisies,IF(colonneA&lt;&gt;"",D362-F362,""),"")</f>
        <v/>
      </c>
      <c r="L362" s="259">
        <f t="shared" si="11"/>
        <v>29</v>
      </c>
    </row>
    <row r="363" spans="2:12" s="259" customFormat="1" ht="14.25" customHeight="1" x14ac:dyDescent="0.2">
      <c r="B363" s="262" t="str">
        <f>IF(Valeurs_saisies,IF(duree_du_pret&gt;L363,B362+1,""),"")</f>
        <v/>
      </c>
      <c r="C363" s="263" t="str">
        <f>IF(Valeurs_saisies,IF(colonneA&lt;&gt;"",DATE(YEAR($D$9),MONTH($D$9)+(colonneA)*12/nombre_versements_an,DAY($D$9)),""),"")</f>
        <v/>
      </c>
      <c r="D363" s="264" t="str">
        <f>IF(Valeurs_saisies,IF(colonneA&lt;&gt;"",H362,""),"")</f>
        <v/>
      </c>
      <c r="E363" s="264" t="str">
        <f t="shared" si="10"/>
        <v/>
      </c>
      <c r="F363" s="264" t="str">
        <f>IF(Valeurs_saisies,IF(colonneA&lt;&gt;"",mensualite-G363,""),"")</f>
        <v/>
      </c>
      <c r="G363" s="264" t="str">
        <f>IF(Valeurs_saisies,IF(colonneA&lt;&gt;"",capital_restant_du*(taux_interet_annueld/nombre_versements_an),""),"")</f>
        <v/>
      </c>
      <c r="H363" s="264" t="str">
        <f>IF(Valeurs_saisies,IF(colonneA&lt;&gt;"",D363-F363,""),"")</f>
        <v/>
      </c>
      <c r="L363" s="259">
        <f t="shared" si="11"/>
        <v>29</v>
      </c>
    </row>
    <row r="364" spans="2:12" s="259" customFormat="1" ht="14.25" customHeight="1" x14ac:dyDescent="0.2">
      <c r="B364" s="262" t="str">
        <f>IF(Valeurs_saisies,IF(duree_du_pret&gt;L364,B363+1,""),"")</f>
        <v/>
      </c>
      <c r="C364" s="263" t="str">
        <f>IF(Valeurs_saisies,IF(colonneA&lt;&gt;"",DATE(YEAR($D$9),MONTH($D$9)+(colonneA)*12/nombre_versements_an,DAY($D$9)),""),"")</f>
        <v/>
      </c>
      <c r="D364" s="264" t="str">
        <f>IF(Valeurs_saisies,IF(colonneA&lt;&gt;"",H363,""),"")</f>
        <v/>
      </c>
      <c r="E364" s="264" t="str">
        <f t="shared" si="10"/>
        <v/>
      </c>
      <c r="F364" s="264" t="str">
        <f>IF(Valeurs_saisies,IF(colonneA&lt;&gt;"",mensualite-G364,""),"")</f>
        <v/>
      </c>
      <c r="G364" s="264" t="str">
        <f>IF(Valeurs_saisies,IF(colonneA&lt;&gt;"",capital_restant_du*(taux_interet_annueld/nombre_versements_an),""),"")</f>
        <v/>
      </c>
      <c r="H364" s="264" t="str">
        <f>IF(Valeurs_saisies,IF(colonneA&lt;&gt;"",D364-F364,""),"")</f>
        <v/>
      </c>
      <c r="L364" s="259">
        <f t="shared" si="11"/>
        <v>29</v>
      </c>
    </row>
    <row r="365" spans="2:12" s="259" customFormat="1" ht="14.25" customHeight="1" x14ac:dyDescent="0.2">
      <c r="B365" s="262" t="str">
        <f>IF(Valeurs_saisies,IF(duree_du_pret&gt;L365,B364+1,""),"")</f>
        <v/>
      </c>
      <c r="C365" s="263" t="str">
        <f>IF(Valeurs_saisies,IF(colonneA&lt;&gt;"",DATE(YEAR($D$9),MONTH($D$9)+(colonneA)*12/nombre_versements_an,DAY($D$9)),""),"")</f>
        <v/>
      </c>
      <c r="D365" s="264" t="str">
        <f>IF(Valeurs_saisies,IF(colonneA&lt;&gt;"",H364,""),"")</f>
        <v/>
      </c>
      <c r="E365" s="264" t="str">
        <f t="shared" si="10"/>
        <v/>
      </c>
      <c r="F365" s="264" t="str">
        <f>IF(Valeurs_saisies,IF(colonneA&lt;&gt;"",mensualite-G365,""),"")</f>
        <v/>
      </c>
      <c r="G365" s="264" t="str">
        <f>IF(Valeurs_saisies,IF(colonneA&lt;&gt;"",capital_restant_du*(taux_interet_annueld/nombre_versements_an),""),"")</f>
        <v/>
      </c>
      <c r="H365" s="264" t="str">
        <f>IF(Valeurs_saisies,IF(colonneA&lt;&gt;"",D365-F365,""),"")</f>
        <v/>
      </c>
      <c r="L365" s="259">
        <f t="shared" si="11"/>
        <v>29</v>
      </c>
    </row>
    <row r="366" spans="2:12" s="259" customFormat="1" ht="14.25" customHeight="1" x14ac:dyDescent="0.2">
      <c r="B366" s="262" t="str">
        <f>IF(Valeurs_saisies,IF(duree_du_pret&gt;L366,B365+1,""),"")</f>
        <v/>
      </c>
      <c r="C366" s="263" t="str">
        <f>IF(Valeurs_saisies,IF(colonneA&lt;&gt;"",DATE(YEAR($D$9),MONTH($D$9)+(colonneA)*12/nombre_versements_an,DAY($D$9)),""),"")</f>
        <v/>
      </c>
      <c r="D366" s="264" t="str">
        <f>IF(Valeurs_saisies,IF(colonneA&lt;&gt;"",H365,""),"")</f>
        <v/>
      </c>
      <c r="E366" s="264" t="str">
        <f t="shared" si="10"/>
        <v/>
      </c>
      <c r="F366" s="264" t="str">
        <f>IF(Valeurs_saisies,IF(colonneA&lt;&gt;"",mensualite-G366,""),"")</f>
        <v/>
      </c>
      <c r="G366" s="264" t="str">
        <f>IF(Valeurs_saisies,IF(colonneA&lt;&gt;"",capital_restant_du*(taux_interet_annueld/nombre_versements_an),""),"")</f>
        <v/>
      </c>
      <c r="H366" s="264" t="str">
        <f>IF(Valeurs_saisies,IF(colonneA&lt;&gt;"",D366-F366,""),"")</f>
        <v/>
      </c>
      <c r="L366" s="259">
        <f t="shared" si="11"/>
        <v>29</v>
      </c>
    </row>
    <row r="367" spans="2:12" s="259" customFormat="1" ht="14.25" customHeight="1" x14ac:dyDescent="0.2">
      <c r="B367" s="262" t="str">
        <f>IF(Valeurs_saisies,IF(duree_du_pret&gt;L367,B366+1,""),"")</f>
        <v/>
      </c>
      <c r="C367" s="263" t="str">
        <f>IF(Valeurs_saisies,IF(colonneA&lt;&gt;"",DATE(YEAR($D$9),MONTH($D$9)+(colonneA)*12/nombre_versements_an,DAY($D$9)),""),"")</f>
        <v/>
      </c>
      <c r="D367" s="264" t="str">
        <f>IF(Valeurs_saisies,IF(colonneA&lt;&gt;"",H366,""),"")</f>
        <v/>
      </c>
      <c r="E367" s="264" t="str">
        <f t="shared" si="10"/>
        <v/>
      </c>
      <c r="F367" s="264" t="str">
        <f>IF(Valeurs_saisies,IF(colonneA&lt;&gt;"",mensualite-G367,""),"")</f>
        <v/>
      </c>
      <c r="G367" s="264" t="str">
        <f>IF(Valeurs_saisies,IF(colonneA&lt;&gt;"",capital_restant_du*(taux_interet_annueld/nombre_versements_an),""),"")</f>
        <v/>
      </c>
      <c r="H367" s="264" t="str">
        <f>IF(Valeurs_saisies,IF(colonneA&lt;&gt;"",D367-F367,""),"")</f>
        <v/>
      </c>
      <c r="L367" s="259">
        <f t="shared" si="11"/>
        <v>29</v>
      </c>
    </row>
    <row r="368" spans="2:12" s="259" customFormat="1" ht="14.25" customHeight="1" x14ac:dyDescent="0.2">
      <c r="B368" s="262" t="str">
        <f>IF(Valeurs_saisies,IF(duree_du_pret&gt;L368,B367+1,""),"")</f>
        <v/>
      </c>
      <c r="C368" s="263" t="str">
        <f>IF(Valeurs_saisies,IF(colonneA&lt;&gt;"",DATE(YEAR($D$9),MONTH($D$9)+(colonneA)*12/nombre_versements_an,DAY($D$9)),""),"")</f>
        <v/>
      </c>
      <c r="D368" s="264" t="str">
        <f>IF(Valeurs_saisies,IF(colonneA&lt;&gt;"",H367,""),"")</f>
        <v/>
      </c>
      <c r="E368" s="264" t="str">
        <f t="shared" si="10"/>
        <v/>
      </c>
      <c r="F368" s="264" t="str">
        <f>IF(Valeurs_saisies,IF(colonneA&lt;&gt;"",mensualite-G368,""),"")</f>
        <v/>
      </c>
      <c r="G368" s="264" t="str">
        <f>IF(Valeurs_saisies,IF(colonneA&lt;&gt;"",capital_restant_du*(taux_interet_annueld/nombre_versements_an),""),"")</f>
        <v/>
      </c>
      <c r="H368" s="264" t="str">
        <f>IF(Valeurs_saisies,IF(colonneA&lt;&gt;"",D368-F368,""),"")</f>
        <v/>
      </c>
      <c r="L368" s="259">
        <f t="shared" si="11"/>
        <v>29</v>
      </c>
    </row>
    <row r="369" spans="2:12" s="259" customFormat="1" ht="14.25" customHeight="1" x14ac:dyDescent="0.2">
      <c r="B369" s="262" t="str">
        <f>IF(Valeurs_saisies,IF(duree_du_pret&gt;L369,B368+1,""),"")</f>
        <v/>
      </c>
      <c r="C369" s="263" t="str">
        <f>IF(Valeurs_saisies,IF(colonneA&lt;&gt;"",DATE(YEAR($D$9),MONTH($D$9)+(colonneA)*12/nombre_versements_an,DAY($D$9)),""),"")</f>
        <v/>
      </c>
      <c r="D369" s="264" t="str">
        <f>IF(Valeurs_saisies,IF(colonneA&lt;&gt;"",H368,""),"")</f>
        <v/>
      </c>
      <c r="E369" s="264" t="str">
        <f t="shared" si="10"/>
        <v/>
      </c>
      <c r="F369" s="264" t="str">
        <f>IF(Valeurs_saisies,IF(colonneA&lt;&gt;"",mensualite-G369,""),"")</f>
        <v/>
      </c>
      <c r="G369" s="264" t="str">
        <f>IF(Valeurs_saisies,IF(colonneA&lt;&gt;"",capital_restant_du*(taux_interet_annueld/nombre_versements_an),""),"")</f>
        <v/>
      </c>
      <c r="H369" s="264" t="str">
        <f>IF(Valeurs_saisies,IF(colonneA&lt;&gt;"",D369-F369,""),"")</f>
        <v/>
      </c>
      <c r="L369" s="259">
        <f t="shared" si="11"/>
        <v>29</v>
      </c>
    </row>
    <row r="370" spans="2:12" s="259" customFormat="1" ht="14.25" customHeight="1" x14ac:dyDescent="0.2">
      <c r="B370" s="262" t="str">
        <f>IF(Valeurs_saisies,IF(duree_du_pret&gt;L370,B369+1,""),"")</f>
        <v/>
      </c>
      <c r="C370" s="263" t="str">
        <f>IF(Valeurs_saisies,IF(colonneA&lt;&gt;"",DATE(YEAR($D$9),MONTH($D$9)+(colonneA)*12/nombre_versements_an,DAY($D$9)),""),"")</f>
        <v/>
      </c>
      <c r="D370" s="264" t="str">
        <f>IF(Valeurs_saisies,IF(colonneA&lt;&gt;"",H369,""),"")</f>
        <v/>
      </c>
      <c r="E370" s="264" t="str">
        <f t="shared" si="10"/>
        <v/>
      </c>
      <c r="F370" s="264" t="str">
        <f>IF(Valeurs_saisies,IF(colonneA&lt;&gt;"",mensualite-G370,""),"")</f>
        <v/>
      </c>
      <c r="G370" s="264" t="str">
        <f>IF(Valeurs_saisies,IF(colonneA&lt;&gt;"",capital_restant_du*(taux_interet_annueld/nombre_versements_an),""),"")</f>
        <v/>
      </c>
      <c r="H370" s="264" t="str">
        <f>IF(Valeurs_saisies,IF(colonneA&lt;&gt;"",D370-F370,""),"")</f>
        <v/>
      </c>
      <c r="L370" s="259">
        <f t="shared" si="11"/>
        <v>29</v>
      </c>
    </row>
    <row r="371" spans="2:12" s="259" customFormat="1" ht="14.25" customHeight="1" x14ac:dyDescent="0.2">
      <c r="B371" s="262" t="str">
        <f>IF(Valeurs_saisies,IF(duree_du_pret&gt;L371,B370+1,""),"")</f>
        <v/>
      </c>
      <c r="C371" s="263" t="str">
        <f>IF(Valeurs_saisies,IF(colonneA&lt;&gt;"",DATE(YEAR($D$9),MONTH($D$9)+(colonneA)*12/nombre_versements_an,DAY($D$9)),""),"")</f>
        <v/>
      </c>
      <c r="D371" s="264" t="str">
        <f>IF(Valeurs_saisies,IF(colonneA&lt;&gt;"",H370,""),"")</f>
        <v/>
      </c>
      <c r="E371" s="264" t="str">
        <f t="shared" si="10"/>
        <v/>
      </c>
      <c r="F371" s="264" t="str">
        <f>IF(Valeurs_saisies,IF(colonneA&lt;&gt;"",mensualite-G371,""),"")</f>
        <v/>
      </c>
      <c r="G371" s="264" t="str">
        <f>IF(Valeurs_saisies,IF(colonneA&lt;&gt;"",capital_restant_du*(taux_interet_annueld/nombre_versements_an),""),"")</f>
        <v/>
      </c>
      <c r="H371" s="264" t="str">
        <f>IF(Valeurs_saisies,IF(colonneA&lt;&gt;"",D371-F371,""),"")</f>
        <v/>
      </c>
      <c r="L371" s="259">
        <f t="shared" si="11"/>
        <v>29</v>
      </c>
    </row>
    <row r="372" spans="2:12" s="259" customFormat="1" ht="14.25" customHeight="1" x14ac:dyDescent="0.2">
      <c r="B372" s="262"/>
      <c r="C372" s="263"/>
      <c r="D372" s="265"/>
      <c r="E372" s="265"/>
      <c r="F372" s="265"/>
      <c r="G372" s="265"/>
      <c r="H372" s="265"/>
    </row>
    <row r="373" spans="2:12" s="259" customFormat="1" ht="14.25" customHeight="1" x14ac:dyDescent="0.2">
      <c r="B373" s="262"/>
      <c r="C373" s="263"/>
      <c r="D373" s="265"/>
      <c r="E373" s="265"/>
      <c r="F373" s="265"/>
      <c r="G373" s="265"/>
      <c r="H373" s="265"/>
    </row>
    <row r="374" spans="2:12" s="259" customFormat="1" ht="14.25" customHeight="1" x14ac:dyDescent="0.2">
      <c r="B374" s="262"/>
      <c r="C374" s="263"/>
      <c r="D374" s="265"/>
      <c r="E374" s="265"/>
      <c r="F374" s="265"/>
      <c r="G374" s="265"/>
      <c r="H374" s="265"/>
    </row>
    <row r="375" spans="2:12" s="259" customFormat="1" ht="14.25" customHeight="1" x14ac:dyDescent="0.2">
      <c r="B375" s="262"/>
      <c r="C375" s="263"/>
      <c r="D375" s="265"/>
      <c r="E375" s="265"/>
      <c r="F375" s="265"/>
      <c r="G375" s="265"/>
      <c r="H375" s="265"/>
    </row>
    <row r="376" spans="2:12" s="259" customFormat="1" ht="14.25" customHeight="1" x14ac:dyDescent="0.2">
      <c r="B376" s="262"/>
      <c r="C376" s="263"/>
      <c r="D376" s="265"/>
      <c r="E376" s="265"/>
      <c r="F376" s="265"/>
      <c r="G376" s="265"/>
      <c r="H376" s="265"/>
    </row>
    <row r="377" spans="2:12" s="266" customFormat="1" ht="12.75" x14ac:dyDescent="0.2">
      <c r="B377" s="267"/>
      <c r="C377" s="268"/>
      <c r="D377" s="269"/>
      <c r="E377" s="269"/>
      <c r="F377" s="269"/>
      <c r="G377" s="269"/>
      <c r="H377" s="269"/>
    </row>
    <row r="378" spans="2:12" s="266" customFormat="1" ht="12.75" x14ac:dyDescent="0.2">
      <c r="B378" s="270"/>
      <c r="C378" s="271"/>
      <c r="D378" s="272"/>
      <c r="E378" s="272"/>
      <c r="F378" s="272"/>
      <c r="G378" s="272"/>
      <c r="H378" s="272"/>
    </row>
    <row r="379" spans="2:12" s="266" customFormat="1" ht="12.75" x14ac:dyDescent="0.2">
      <c r="B379" s="270"/>
      <c r="C379" s="271"/>
      <c r="D379" s="272"/>
      <c r="E379" s="272"/>
      <c r="F379" s="272"/>
      <c r="G379" s="272"/>
      <c r="H379" s="272"/>
    </row>
    <row r="380" spans="2:12" s="266" customFormat="1" ht="12.75" x14ac:dyDescent="0.2">
      <c r="B380" s="270"/>
      <c r="C380" s="271"/>
      <c r="D380" s="272"/>
      <c r="E380" s="272"/>
      <c r="F380" s="272"/>
      <c r="G380" s="272"/>
      <c r="H380" s="272"/>
    </row>
    <row r="381" spans="2:12" s="273" customFormat="1" ht="12.75" x14ac:dyDescent="0.2">
      <c r="B381" s="270"/>
      <c r="C381" s="271"/>
      <c r="D381" s="272"/>
      <c r="E381" s="272"/>
      <c r="F381" s="272"/>
      <c r="G381" s="272"/>
      <c r="H381" s="272"/>
      <c r="I381" s="266"/>
    </row>
    <row r="382" spans="2:12" s="278" customFormat="1" x14ac:dyDescent="0.25">
      <c r="B382" s="279"/>
      <c r="C382" s="280"/>
      <c r="D382" s="281"/>
      <c r="E382" s="281"/>
      <c r="F382" s="281"/>
      <c r="G382" s="281"/>
      <c r="H382" s="281"/>
      <c r="I382" s="282"/>
      <c r="L382" s="273"/>
    </row>
    <row r="383" spans="2:12" s="278" customFormat="1" x14ac:dyDescent="0.25">
      <c r="B383" s="279"/>
      <c r="C383" s="280"/>
      <c r="D383" s="281"/>
      <c r="E383" s="281"/>
      <c r="F383" s="281"/>
      <c r="G383" s="281"/>
      <c r="H383" s="281"/>
      <c r="I383" s="282"/>
      <c r="L383" s="273"/>
    </row>
    <row r="384" spans="2:12" s="278" customFormat="1" x14ac:dyDescent="0.25">
      <c r="B384" s="279"/>
      <c r="C384" s="280"/>
      <c r="D384" s="281"/>
      <c r="E384" s="281"/>
      <c r="F384" s="281"/>
      <c r="G384" s="281"/>
      <c r="H384" s="281"/>
      <c r="I384" s="282"/>
      <c r="L384" s="273"/>
    </row>
    <row r="385" spans="2:12" s="278" customFormat="1" x14ac:dyDescent="0.25">
      <c r="B385" s="279"/>
      <c r="C385" s="280"/>
      <c r="D385" s="281"/>
      <c r="E385" s="281"/>
      <c r="F385" s="281"/>
      <c r="G385" s="281"/>
      <c r="H385" s="281"/>
      <c r="I385" s="282"/>
      <c r="L385" s="273"/>
    </row>
    <row r="386" spans="2:12" s="278" customFormat="1" x14ac:dyDescent="0.25">
      <c r="B386" s="279"/>
      <c r="C386" s="280"/>
      <c r="D386" s="281"/>
      <c r="E386" s="281"/>
      <c r="F386" s="281"/>
      <c r="G386" s="281"/>
      <c r="H386" s="281"/>
      <c r="I386" s="282"/>
      <c r="L386" s="273"/>
    </row>
    <row r="387" spans="2:12" s="278" customFormat="1" x14ac:dyDescent="0.25">
      <c r="B387" s="279"/>
      <c r="C387" s="280"/>
      <c r="D387" s="281"/>
      <c r="E387" s="281"/>
      <c r="F387" s="281"/>
      <c r="G387" s="281"/>
      <c r="H387" s="281"/>
      <c r="I387" s="282"/>
      <c r="L387" s="273"/>
    </row>
    <row r="388" spans="2:12" s="278" customFormat="1" x14ac:dyDescent="0.25">
      <c r="B388" s="279"/>
      <c r="C388" s="280"/>
      <c r="D388" s="281"/>
      <c r="E388" s="281"/>
      <c r="F388" s="281"/>
      <c r="G388" s="281"/>
      <c r="H388" s="281"/>
      <c r="I388" s="282"/>
      <c r="L388" s="273"/>
    </row>
    <row r="389" spans="2:12" s="278" customFormat="1" x14ac:dyDescent="0.25">
      <c r="B389" s="279"/>
      <c r="C389" s="280"/>
      <c r="D389" s="281"/>
      <c r="E389" s="281"/>
      <c r="F389" s="281"/>
      <c r="G389" s="281"/>
      <c r="H389" s="281"/>
      <c r="I389" s="282"/>
      <c r="L389" s="273"/>
    </row>
    <row r="390" spans="2:12" s="278" customFormat="1" x14ac:dyDescent="0.25">
      <c r="B390" s="279"/>
      <c r="C390" s="280"/>
      <c r="D390" s="281"/>
      <c r="E390" s="281"/>
      <c r="F390" s="281"/>
      <c r="G390" s="281"/>
      <c r="H390" s="281"/>
      <c r="I390" s="282"/>
      <c r="L390" s="273"/>
    </row>
    <row r="391" spans="2:12" s="278" customFormat="1" x14ac:dyDescent="0.25">
      <c r="B391" s="279"/>
      <c r="C391" s="280"/>
      <c r="D391" s="281"/>
      <c r="E391" s="281"/>
      <c r="F391" s="281"/>
      <c r="G391" s="281"/>
      <c r="H391" s="281"/>
      <c r="I391" s="282"/>
      <c r="L391" s="273"/>
    </row>
    <row r="392" spans="2:12" s="278" customFormat="1" x14ac:dyDescent="0.25">
      <c r="B392" s="279"/>
      <c r="C392" s="280"/>
      <c r="D392" s="281"/>
      <c r="E392" s="281"/>
      <c r="F392" s="281"/>
      <c r="G392" s="281"/>
      <c r="H392" s="281"/>
      <c r="I392" s="282"/>
      <c r="L392" s="273"/>
    </row>
    <row r="393" spans="2:12" s="278" customFormat="1" x14ac:dyDescent="0.25">
      <c r="B393" s="279"/>
      <c r="C393" s="280"/>
      <c r="D393" s="281"/>
      <c r="E393" s="281"/>
      <c r="F393" s="281"/>
      <c r="G393" s="281"/>
      <c r="H393" s="281"/>
      <c r="I393" s="282"/>
      <c r="L393" s="273"/>
    </row>
    <row r="394" spans="2:12" s="278" customFormat="1" x14ac:dyDescent="0.25">
      <c r="B394" s="283"/>
      <c r="C394" s="284"/>
      <c r="D394" s="285"/>
      <c r="E394" s="285"/>
      <c r="F394" s="285"/>
      <c r="G394" s="285"/>
      <c r="H394" s="285"/>
      <c r="L394" s="273"/>
    </row>
    <row r="395" spans="2:12" x14ac:dyDescent="0.25">
      <c r="B395" s="283"/>
      <c r="C395" s="284"/>
      <c r="D395" s="285"/>
      <c r="E395" s="285"/>
      <c r="F395" s="285"/>
      <c r="G395" s="285"/>
      <c r="H395" s="285"/>
      <c r="K395" s="278"/>
      <c r="L395" s="273"/>
    </row>
    <row r="396" spans="2:12" x14ac:dyDescent="0.25">
      <c r="B396" s="283"/>
      <c r="C396" s="284"/>
      <c r="D396" s="285"/>
      <c r="E396" s="285"/>
      <c r="F396" s="285"/>
      <c r="G396" s="285"/>
      <c r="H396" s="285"/>
      <c r="K396" s="278"/>
      <c r="L396" s="273"/>
    </row>
    <row r="397" spans="2:12" x14ac:dyDescent="0.25">
      <c r="B397" s="283"/>
      <c r="C397" s="284"/>
      <c r="D397" s="285"/>
      <c r="E397" s="285"/>
      <c r="F397" s="285"/>
      <c r="G397" s="285"/>
      <c r="H397" s="285"/>
      <c r="K397" s="278"/>
      <c r="L397" s="273"/>
    </row>
    <row r="398" spans="2:12" x14ac:dyDescent="0.25">
      <c r="B398" s="283"/>
      <c r="C398" s="284"/>
      <c r="K398" s="278"/>
      <c r="L398" s="273"/>
    </row>
    <row r="399" spans="2:12" x14ac:dyDescent="0.25">
      <c r="K399" s="278"/>
      <c r="L399" s="273"/>
    </row>
    <row r="400" spans="2:12" x14ac:dyDescent="0.25">
      <c r="K400" s="278"/>
      <c r="L400" s="273"/>
    </row>
    <row r="401" spans="11:12" x14ac:dyDescent="0.25">
      <c r="K401" s="278"/>
      <c r="L401" s="273"/>
    </row>
  </sheetData>
  <mergeCells count="9">
    <mergeCell ref="B8:C8"/>
    <mergeCell ref="B9:C9"/>
    <mergeCell ref="B2:H2"/>
    <mergeCell ref="B5:C5"/>
    <mergeCell ref="F5:G5"/>
    <mergeCell ref="B6:C6"/>
    <mergeCell ref="F6:G6"/>
    <mergeCell ref="B7:C7"/>
    <mergeCell ref="F7:G7"/>
  </mergeCells>
  <conditionalFormatting sqref="B11:H371">
    <cfRule type="notContainsBlanks" dxfId="0" priority="1" stopIfTrue="1">
      <formula>LEN(TRIM(B11))&gt;0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19"/>
  <sheetViews>
    <sheetView showGridLines="0" tabSelected="1" topLeftCell="A4" zoomScale="90" zoomScaleNormal="90" workbookViewId="0">
      <selection activeCell="Q55" sqref="Q55"/>
    </sheetView>
  </sheetViews>
  <sheetFormatPr baseColWidth="10" defaultColWidth="0" defaultRowHeight="15" zeroHeight="1" x14ac:dyDescent="0.25"/>
  <cols>
    <col min="1" max="1" width="44.42578125" style="1" customWidth="1"/>
    <col min="2" max="2" width="42" style="1" customWidth="1"/>
    <col min="3" max="3" width="12.7109375" style="1" customWidth="1"/>
    <col min="4" max="14" width="11.7109375" style="1" customWidth="1"/>
    <col min="15" max="15" width="12.28515625" style="1" customWidth="1"/>
    <col min="16" max="17" width="11.7109375" style="1" customWidth="1"/>
    <col min="18" max="26" width="11.42578125" style="20" hidden="1" customWidth="1"/>
    <col min="27" max="27" width="27" style="20" hidden="1" customWidth="1"/>
    <col min="28" max="28" width="25.5703125" style="20" hidden="1" customWidth="1"/>
    <col min="29" max="29" width="56.140625" style="20" hidden="1" customWidth="1"/>
    <col min="30" max="16384" width="11.42578125" style="20" hidden="1"/>
  </cols>
  <sheetData>
    <row r="1" spans="1:30" ht="17.100000000000001" customHeight="1" thickBot="1" x14ac:dyDescent="0.3">
      <c r="A1" s="146"/>
      <c r="B1" s="14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47" t="s">
        <v>223</v>
      </c>
      <c r="P1" s="142"/>
      <c r="Q1" s="142"/>
      <c r="AA1" s="20" t="s">
        <v>211</v>
      </c>
      <c r="AB1" s="20" t="s">
        <v>215</v>
      </c>
      <c r="AC1" s="295" t="s">
        <v>50</v>
      </c>
      <c r="AD1" s="141"/>
    </row>
    <row r="2" spans="1:30" ht="30" customHeight="1" thickBot="1" x14ac:dyDescent="0.3">
      <c r="A2" s="486" t="s">
        <v>219</v>
      </c>
      <c r="B2" s="327" t="s">
        <v>51</v>
      </c>
      <c r="C2" s="148" t="s">
        <v>30</v>
      </c>
      <c r="D2" s="149" t="s">
        <v>31</v>
      </c>
      <c r="E2" s="149" t="s">
        <v>32</v>
      </c>
      <c r="F2" s="149" t="s">
        <v>33</v>
      </c>
      <c r="G2" s="149" t="s">
        <v>34</v>
      </c>
      <c r="H2" s="149" t="s">
        <v>35</v>
      </c>
      <c r="I2" s="149" t="s">
        <v>36</v>
      </c>
      <c r="J2" s="149" t="s">
        <v>37</v>
      </c>
      <c r="K2" s="149" t="s">
        <v>38</v>
      </c>
      <c r="L2" s="149" t="s">
        <v>39</v>
      </c>
      <c r="M2" s="149" t="s">
        <v>40</v>
      </c>
      <c r="N2" s="150" t="s">
        <v>41</v>
      </c>
      <c r="O2" s="151" t="s">
        <v>47</v>
      </c>
      <c r="P2" s="152" t="s">
        <v>48</v>
      </c>
      <c r="Q2" s="153" t="s">
        <v>49</v>
      </c>
      <c r="R2" s="139"/>
      <c r="S2" s="139"/>
      <c r="T2" s="139"/>
      <c r="U2" s="139"/>
      <c r="V2" s="139"/>
      <c r="W2" s="139"/>
      <c r="X2" s="139"/>
      <c r="Y2" s="139"/>
      <c r="AA2" s="20" t="s">
        <v>212</v>
      </c>
      <c r="AB2" s="20" t="s">
        <v>214</v>
      </c>
      <c r="AC2" s="31" t="s">
        <v>271</v>
      </c>
    </row>
    <row r="3" spans="1:30" s="139" customFormat="1" ht="30" customHeight="1" x14ac:dyDescent="0.25">
      <c r="A3" s="487"/>
      <c r="B3" s="328" t="s">
        <v>224</v>
      </c>
      <c r="C3" s="414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6">
        <f>SUM(C3:N3)</f>
        <v>0</v>
      </c>
      <c r="P3" s="417">
        <f t="shared" ref="P3:P22" si="0">O3*(1+$P$1)</f>
        <v>0</v>
      </c>
      <c r="Q3" s="418">
        <f t="shared" ref="Q3:Q22" si="1">P3*(1+$Q$1)</f>
        <v>0</v>
      </c>
      <c r="R3" s="20"/>
      <c r="S3" s="20"/>
      <c r="T3" s="20"/>
      <c r="U3" s="20"/>
      <c r="V3" s="20"/>
      <c r="W3" s="20"/>
      <c r="X3" s="20"/>
      <c r="Y3" s="20"/>
      <c r="Z3" s="20"/>
      <c r="AA3" s="20" t="s">
        <v>213</v>
      </c>
      <c r="AB3" s="20" t="s">
        <v>216</v>
      </c>
      <c r="AC3" s="31" t="s">
        <v>272</v>
      </c>
    </row>
    <row r="4" spans="1:30" ht="30" customHeight="1" x14ac:dyDescent="0.25">
      <c r="A4" s="487"/>
      <c r="B4" s="329" t="s">
        <v>212</v>
      </c>
      <c r="C4" s="419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1"/>
      <c r="O4" s="422">
        <f t="shared" ref="O4:O22" si="2">SUM(C4:N4)</f>
        <v>0</v>
      </c>
      <c r="P4" s="423">
        <f t="shared" si="0"/>
        <v>0</v>
      </c>
      <c r="Q4" s="424">
        <f t="shared" si="1"/>
        <v>0</v>
      </c>
      <c r="AC4" s="31" t="s">
        <v>273</v>
      </c>
    </row>
    <row r="5" spans="1:30" ht="30" customHeight="1" thickBot="1" x14ac:dyDescent="0.3">
      <c r="A5" s="487"/>
      <c r="B5" s="330" t="s">
        <v>213</v>
      </c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7">
        <f t="shared" si="2"/>
        <v>0</v>
      </c>
      <c r="P5" s="428">
        <f t="shared" si="0"/>
        <v>0</v>
      </c>
      <c r="Q5" s="429">
        <f t="shared" si="1"/>
        <v>0</v>
      </c>
      <c r="AC5" s="31" t="s">
        <v>274</v>
      </c>
    </row>
    <row r="6" spans="1:30" ht="30" customHeight="1" thickBot="1" x14ac:dyDescent="0.3">
      <c r="A6" s="488"/>
      <c r="B6" s="343" t="s">
        <v>217</v>
      </c>
      <c r="C6" s="430">
        <f>SUM(C3:C5)</f>
        <v>0</v>
      </c>
      <c r="D6" s="430">
        <f t="shared" ref="D6:Q6" si="3">SUM(D3:D5)</f>
        <v>0</v>
      </c>
      <c r="E6" s="430">
        <f t="shared" si="3"/>
        <v>0</v>
      </c>
      <c r="F6" s="430">
        <f t="shared" si="3"/>
        <v>0</v>
      </c>
      <c r="G6" s="430">
        <f t="shared" si="3"/>
        <v>0</v>
      </c>
      <c r="H6" s="430">
        <f t="shared" si="3"/>
        <v>0</v>
      </c>
      <c r="I6" s="430">
        <f t="shared" si="3"/>
        <v>0</v>
      </c>
      <c r="J6" s="430">
        <f t="shared" si="3"/>
        <v>0</v>
      </c>
      <c r="K6" s="430">
        <f t="shared" si="3"/>
        <v>0</v>
      </c>
      <c r="L6" s="430">
        <f t="shared" si="3"/>
        <v>0</v>
      </c>
      <c r="M6" s="430">
        <f t="shared" si="3"/>
        <v>0</v>
      </c>
      <c r="N6" s="431">
        <f t="shared" si="3"/>
        <v>0</v>
      </c>
      <c r="O6" s="432">
        <f t="shared" si="3"/>
        <v>0</v>
      </c>
      <c r="P6" s="430">
        <f t="shared" si="3"/>
        <v>0</v>
      </c>
      <c r="Q6" s="431">
        <f t="shared" si="3"/>
        <v>0</v>
      </c>
      <c r="AC6" s="31" t="s">
        <v>275</v>
      </c>
    </row>
    <row r="7" spans="1:30" ht="30" customHeight="1" thickBot="1" x14ac:dyDescent="0.3">
      <c r="A7" s="331" t="s">
        <v>209</v>
      </c>
      <c r="B7" s="154" t="s">
        <v>221</v>
      </c>
      <c r="C7" s="154" t="s">
        <v>222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AC7" s="31" t="s">
        <v>276</v>
      </c>
    </row>
    <row r="8" spans="1:30" ht="30" x14ac:dyDescent="0.25">
      <c r="A8" s="296" t="s">
        <v>271</v>
      </c>
      <c r="B8" s="143">
        <v>0.1</v>
      </c>
      <c r="C8" s="433">
        <f>$B8*C$6</f>
        <v>0</v>
      </c>
      <c r="D8" s="434">
        <f>$B8*D$6</f>
        <v>0</v>
      </c>
      <c r="E8" s="434">
        <f t="shared" ref="E8:N12" si="4">$B8*E$6</f>
        <v>0</v>
      </c>
      <c r="F8" s="434">
        <f t="shared" si="4"/>
        <v>0</v>
      </c>
      <c r="G8" s="434">
        <f t="shared" si="4"/>
        <v>0</v>
      </c>
      <c r="H8" s="434">
        <f t="shared" si="4"/>
        <v>0</v>
      </c>
      <c r="I8" s="434">
        <f t="shared" si="4"/>
        <v>0</v>
      </c>
      <c r="J8" s="434">
        <f t="shared" si="4"/>
        <v>0</v>
      </c>
      <c r="K8" s="434">
        <f t="shared" si="4"/>
        <v>0</v>
      </c>
      <c r="L8" s="434">
        <f t="shared" si="4"/>
        <v>0</v>
      </c>
      <c r="M8" s="434">
        <f t="shared" si="4"/>
        <v>0</v>
      </c>
      <c r="N8" s="434">
        <f t="shared" si="4"/>
        <v>0</v>
      </c>
      <c r="O8" s="435">
        <f>SUM(C8:N8)</f>
        <v>0</v>
      </c>
      <c r="P8" s="436">
        <f t="shared" ref="P8" si="5">O8*(1+$P$1)</f>
        <v>0</v>
      </c>
      <c r="Q8" s="437">
        <f t="shared" ref="Q8" si="6">P8*(1+$Q$1)</f>
        <v>0</v>
      </c>
      <c r="AC8" s="31" t="s">
        <v>277</v>
      </c>
    </row>
    <row r="9" spans="1:30" ht="30" customHeight="1" x14ac:dyDescent="0.25">
      <c r="A9" s="297" t="s">
        <v>272</v>
      </c>
      <c r="B9" s="144"/>
      <c r="C9" s="419">
        <f t="shared" ref="C9:D12" si="7">$B9*C$6</f>
        <v>0</v>
      </c>
      <c r="D9" s="420">
        <f t="shared" si="7"/>
        <v>0</v>
      </c>
      <c r="E9" s="420">
        <f t="shared" si="4"/>
        <v>0</v>
      </c>
      <c r="F9" s="420">
        <f t="shared" si="4"/>
        <v>0</v>
      </c>
      <c r="G9" s="420">
        <f t="shared" si="4"/>
        <v>0</v>
      </c>
      <c r="H9" s="420">
        <f t="shared" si="4"/>
        <v>0</v>
      </c>
      <c r="I9" s="420">
        <f t="shared" si="4"/>
        <v>0</v>
      </c>
      <c r="J9" s="420">
        <f t="shared" si="4"/>
        <v>0</v>
      </c>
      <c r="K9" s="420">
        <f t="shared" si="4"/>
        <v>0</v>
      </c>
      <c r="L9" s="420">
        <f t="shared" si="4"/>
        <v>0</v>
      </c>
      <c r="M9" s="420">
        <f t="shared" si="4"/>
        <v>0</v>
      </c>
      <c r="N9" s="420">
        <f t="shared" si="4"/>
        <v>0</v>
      </c>
      <c r="O9" s="438">
        <f t="shared" ref="O9:O12" si="8">SUM(C9:N9)</f>
        <v>0</v>
      </c>
      <c r="P9" s="439">
        <f t="shared" ref="P9:P12" si="9">O9*(1+$P$1)</f>
        <v>0</v>
      </c>
      <c r="Q9" s="440">
        <f t="shared" ref="Q9:Q12" si="10">P9*(1+$Q$1)</f>
        <v>0</v>
      </c>
      <c r="AC9" s="31" t="s">
        <v>278</v>
      </c>
    </row>
    <row r="10" spans="1:30" ht="30" customHeight="1" x14ac:dyDescent="0.25">
      <c r="A10" s="297" t="s">
        <v>273</v>
      </c>
      <c r="B10" s="144"/>
      <c r="C10" s="419">
        <f t="shared" si="7"/>
        <v>0</v>
      </c>
      <c r="D10" s="420">
        <f t="shared" si="7"/>
        <v>0</v>
      </c>
      <c r="E10" s="420">
        <f t="shared" si="4"/>
        <v>0</v>
      </c>
      <c r="F10" s="420">
        <f t="shared" si="4"/>
        <v>0</v>
      </c>
      <c r="G10" s="420">
        <f t="shared" si="4"/>
        <v>0</v>
      </c>
      <c r="H10" s="420">
        <f t="shared" si="4"/>
        <v>0</v>
      </c>
      <c r="I10" s="420">
        <f t="shared" si="4"/>
        <v>0</v>
      </c>
      <c r="J10" s="420">
        <f t="shared" si="4"/>
        <v>0</v>
      </c>
      <c r="K10" s="420">
        <f t="shared" si="4"/>
        <v>0</v>
      </c>
      <c r="L10" s="420">
        <f t="shared" si="4"/>
        <v>0</v>
      </c>
      <c r="M10" s="420">
        <f t="shared" si="4"/>
        <v>0</v>
      </c>
      <c r="N10" s="420">
        <f t="shared" si="4"/>
        <v>0</v>
      </c>
      <c r="O10" s="438">
        <f t="shared" si="8"/>
        <v>0</v>
      </c>
      <c r="P10" s="439">
        <f t="shared" si="9"/>
        <v>0</v>
      </c>
      <c r="Q10" s="440">
        <f t="shared" si="10"/>
        <v>0</v>
      </c>
      <c r="AC10" s="31" t="s">
        <v>279</v>
      </c>
    </row>
    <row r="11" spans="1:30" ht="30" customHeight="1" x14ac:dyDescent="0.25">
      <c r="A11" s="297" t="s">
        <v>278</v>
      </c>
      <c r="B11" s="144">
        <v>0.1</v>
      </c>
      <c r="C11" s="419">
        <f t="shared" si="7"/>
        <v>0</v>
      </c>
      <c r="D11" s="420">
        <f t="shared" si="7"/>
        <v>0</v>
      </c>
      <c r="E11" s="420">
        <f t="shared" si="4"/>
        <v>0</v>
      </c>
      <c r="F11" s="420">
        <f t="shared" si="4"/>
        <v>0</v>
      </c>
      <c r="G11" s="420">
        <f t="shared" si="4"/>
        <v>0</v>
      </c>
      <c r="H11" s="420">
        <f t="shared" si="4"/>
        <v>0</v>
      </c>
      <c r="I11" s="420">
        <f t="shared" si="4"/>
        <v>0</v>
      </c>
      <c r="J11" s="420">
        <f t="shared" si="4"/>
        <v>0</v>
      </c>
      <c r="K11" s="420">
        <f t="shared" si="4"/>
        <v>0</v>
      </c>
      <c r="L11" s="420">
        <f t="shared" si="4"/>
        <v>0</v>
      </c>
      <c r="M11" s="420">
        <f t="shared" si="4"/>
        <v>0</v>
      </c>
      <c r="N11" s="420">
        <f t="shared" si="4"/>
        <v>0</v>
      </c>
      <c r="O11" s="438">
        <f t="shared" si="8"/>
        <v>0</v>
      </c>
      <c r="P11" s="439">
        <f t="shared" si="9"/>
        <v>0</v>
      </c>
      <c r="Q11" s="440">
        <f t="shared" si="10"/>
        <v>0</v>
      </c>
      <c r="AC11" s="31" t="s">
        <v>280</v>
      </c>
    </row>
    <row r="12" spans="1:30" ht="30" customHeight="1" thickBot="1" x14ac:dyDescent="0.3">
      <c r="A12" s="298" t="s">
        <v>50</v>
      </c>
      <c r="B12" s="145"/>
      <c r="C12" s="441">
        <f t="shared" si="7"/>
        <v>0</v>
      </c>
      <c r="D12" s="442">
        <f t="shared" si="7"/>
        <v>0</v>
      </c>
      <c r="E12" s="442">
        <f t="shared" si="4"/>
        <v>0</v>
      </c>
      <c r="F12" s="442">
        <f t="shared" si="4"/>
        <v>0</v>
      </c>
      <c r="G12" s="442">
        <f t="shared" si="4"/>
        <v>0</v>
      </c>
      <c r="H12" s="442">
        <f t="shared" si="4"/>
        <v>0</v>
      </c>
      <c r="I12" s="442">
        <f t="shared" si="4"/>
        <v>0</v>
      </c>
      <c r="J12" s="442">
        <f t="shared" si="4"/>
        <v>0</v>
      </c>
      <c r="K12" s="442">
        <f t="shared" si="4"/>
        <v>0</v>
      </c>
      <c r="L12" s="442">
        <f t="shared" si="4"/>
        <v>0</v>
      </c>
      <c r="M12" s="442">
        <f t="shared" si="4"/>
        <v>0</v>
      </c>
      <c r="N12" s="442">
        <f t="shared" si="4"/>
        <v>0</v>
      </c>
      <c r="O12" s="443">
        <f t="shared" si="8"/>
        <v>0</v>
      </c>
      <c r="P12" s="444">
        <f t="shared" si="9"/>
        <v>0</v>
      </c>
      <c r="Q12" s="445">
        <f t="shared" si="10"/>
        <v>0</v>
      </c>
      <c r="AC12" s="31" t="s">
        <v>281</v>
      </c>
    </row>
    <row r="13" spans="1:30" ht="30" customHeight="1" thickBot="1" x14ac:dyDescent="0.3">
      <c r="A13" s="202"/>
      <c r="B13" s="343" t="s">
        <v>210</v>
      </c>
      <c r="C13" s="430">
        <f t="shared" ref="C13:Q13" si="11">SUM(C8:C12)</f>
        <v>0</v>
      </c>
      <c r="D13" s="430">
        <f t="shared" si="11"/>
        <v>0</v>
      </c>
      <c r="E13" s="430">
        <f t="shared" si="11"/>
        <v>0</v>
      </c>
      <c r="F13" s="430">
        <f t="shared" si="11"/>
        <v>0</v>
      </c>
      <c r="G13" s="430">
        <f t="shared" si="11"/>
        <v>0</v>
      </c>
      <c r="H13" s="430">
        <f t="shared" si="11"/>
        <v>0</v>
      </c>
      <c r="I13" s="430">
        <f t="shared" si="11"/>
        <v>0</v>
      </c>
      <c r="J13" s="430">
        <f t="shared" si="11"/>
        <v>0</v>
      </c>
      <c r="K13" s="430">
        <f t="shared" si="11"/>
        <v>0</v>
      </c>
      <c r="L13" s="430">
        <f t="shared" si="11"/>
        <v>0</v>
      </c>
      <c r="M13" s="430">
        <f t="shared" si="11"/>
        <v>0</v>
      </c>
      <c r="N13" s="431">
        <f t="shared" si="11"/>
        <v>0</v>
      </c>
      <c r="O13" s="432">
        <f t="shared" si="11"/>
        <v>0</v>
      </c>
      <c r="P13" s="430">
        <f t="shared" si="11"/>
        <v>0</v>
      </c>
      <c r="Q13" s="431">
        <f t="shared" si="11"/>
        <v>0</v>
      </c>
      <c r="AC13" s="31" t="s">
        <v>282</v>
      </c>
    </row>
    <row r="14" spans="1:30" ht="24.95" customHeight="1" x14ac:dyDescent="0.25">
      <c r="A14" s="155"/>
      <c r="B14" s="345" t="s">
        <v>218</v>
      </c>
      <c r="C14" s="446">
        <f t="shared" ref="C14:Q14" si="12">C6-C13</f>
        <v>0</v>
      </c>
      <c r="D14" s="447">
        <f t="shared" si="12"/>
        <v>0</v>
      </c>
      <c r="E14" s="447">
        <f t="shared" si="12"/>
        <v>0</v>
      </c>
      <c r="F14" s="447">
        <f t="shared" si="12"/>
        <v>0</v>
      </c>
      <c r="G14" s="447">
        <f t="shared" si="12"/>
        <v>0</v>
      </c>
      <c r="H14" s="447">
        <f t="shared" si="12"/>
        <v>0</v>
      </c>
      <c r="I14" s="447">
        <f t="shared" si="12"/>
        <v>0</v>
      </c>
      <c r="J14" s="447">
        <f t="shared" si="12"/>
        <v>0</v>
      </c>
      <c r="K14" s="447">
        <f t="shared" si="12"/>
        <v>0</v>
      </c>
      <c r="L14" s="447">
        <f t="shared" si="12"/>
        <v>0</v>
      </c>
      <c r="M14" s="447">
        <f t="shared" si="12"/>
        <v>0</v>
      </c>
      <c r="N14" s="447">
        <f t="shared" si="12"/>
        <v>0</v>
      </c>
      <c r="O14" s="448">
        <f t="shared" si="12"/>
        <v>0</v>
      </c>
      <c r="P14" s="448">
        <f t="shared" si="12"/>
        <v>0</v>
      </c>
      <c r="Q14" s="448">
        <f t="shared" si="12"/>
        <v>0</v>
      </c>
      <c r="AC14" s="31" t="s">
        <v>283</v>
      </c>
    </row>
    <row r="15" spans="1:30" ht="24.95" customHeight="1" x14ac:dyDescent="0.25">
      <c r="A15" s="155"/>
      <c r="B15" s="346" t="s">
        <v>208</v>
      </c>
      <c r="C15" s="186">
        <f t="shared" ref="C15:Q15" si="13">IFERROR(C14/C6,0)</f>
        <v>0</v>
      </c>
      <c r="D15" s="187">
        <f t="shared" si="13"/>
        <v>0</v>
      </c>
      <c r="E15" s="187">
        <f t="shared" si="13"/>
        <v>0</v>
      </c>
      <c r="F15" s="187">
        <f t="shared" si="13"/>
        <v>0</v>
      </c>
      <c r="G15" s="187">
        <f t="shared" si="13"/>
        <v>0</v>
      </c>
      <c r="H15" s="187">
        <f t="shared" si="13"/>
        <v>0</v>
      </c>
      <c r="I15" s="187">
        <f t="shared" si="13"/>
        <v>0</v>
      </c>
      <c r="J15" s="187">
        <f t="shared" si="13"/>
        <v>0</v>
      </c>
      <c r="K15" s="187">
        <f t="shared" si="13"/>
        <v>0</v>
      </c>
      <c r="L15" s="187">
        <f t="shared" si="13"/>
        <v>0</v>
      </c>
      <c r="M15" s="187">
        <f t="shared" si="13"/>
        <v>0</v>
      </c>
      <c r="N15" s="187">
        <f t="shared" si="13"/>
        <v>0</v>
      </c>
      <c r="O15" s="188">
        <f t="shared" si="13"/>
        <v>0</v>
      </c>
      <c r="P15" s="188">
        <f t="shared" si="13"/>
        <v>0</v>
      </c>
      <c r="Q15" s="188">
        <f t="shared" si="13"/>
        <v>0</v>
      </c>
      <c r="AC15" s="31" t="s">
        <v>284</v>
      </c>
    </row>
    <row r="16" spans="1:30" ht="24" customHeight="1" x14ac:dyDescent="0.25">
      <c r="A16" s="155"/>
      <c r="B16" s="42"/>
      <c r="C16" s="42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  <c r="P16" s="157"/>
      <c r="Q16" s="157"/>
      <c r="AC16" s="31" t="s">
        <v>285</v>
      </c>
    </row>
    <row r="17" spans="1:29" x14ac:dyDescent="0.25">
      <c r="A17" s="155"/>
      <c r="B17" s="42"/>
      <c r="C17" s="42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7"/>
      <c r="P17" s="157"/>
      <c r="Q17" s="157"/>
      <c r="AC17" s="31" t="s">
        <v>286</v>
      </c>
    </row>
    <row r="18" spans="1:29" ht="17.100000000000001" customHeight="1" thickBot="1" x14ac:dyDescent="0.3">
      <c r="A18" s="146"/>
      <c r="B18" s="146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47" t="s">
        <v>223</v>
      </c>
      <c r="P18" s="142"/>
      <c r="Q18" s="142"/>
      <c r="AC18" s="31" t="s">
        <v>287</v>
      </c>
    </row>
    <row r="19" spans="1:29" ht="30" customHeight="1" thickBot="1" x14ac:dyDescent="0.3">
      <c r="A19" s="486" t="s">
        <v>220</v>
      </c>
      <c r="B19" s="200" t="s">
        <v>51</v>
      </c>
      <c r="C19" s="148" t="s">
        <v>30</v>
      </c>
      <c r="D19" s="149" t="s">
        <v>31</v>
      </c>
      <c r="E19" s="149" t="s">
        <v>32</v>
      </c>
      <c r="F19" s="149" t="s">
        <v>33</v>
      </c>
      <c r="G19" s="149" t="s">
        <v>34</v>
      </c>
      <c r="H19" s="149" t="s">
        <v>35</v>
      </c>
      <c r="I19" s="149" t="s">
        <v>36</v>
      </c>
      <c r="J19" s="149" t="s">
        <v>37</v>
      </c>
      <c r="K19" s="149" t="s">
        <v>38</v>
      </c>
      <c r="L19" s="149" t="s">
        <v>39</v>
      </c>
      <c r="M19" s="149" t="s">
        <v>40</v>
      </c>
      <c r="N19" s="150" t="s">
        <v>41</v>
      </c>
      <c r="O19" s="151" t="s">
        <v>47</v>
      </c>
      <c r="P19" s="152" t="s">
        <v>48</v>
      </c>
      <c r="Q19" s="153" t="s">
        <v>49</v>
      </c>
      <c r="AC19" s="31" t="s">
        <v>288</v>
      </c>
    </row>
    <row r="20" spans="1:29" ht="30" customHeight="1" thickBot="1" x14ac:dyDescent="0.3">
      <c r="A20" s="487"/>
      <c r="B20" s="203" t="s">
        <v>230</v>
      </c>
      <c r="C20" s="433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49"/>
      <c r="O20" s="435">
        <f t="shared" si="2"/>
        <v>0</v>
      </c>
      <c r="P20" s="436">
        <f>O20*(1+$P$18)</f>
        <v>0</v>
      </c>
      <c r="Q20" s="437">
        <f>P20*(1+$Q$18)</f>
        <v>0</v>
      </c>
      <c r="AC20" s="31" t="s">
        <v>289</v>
      </c>
    </row>
    <row r="21" spans="1:29" ht="30" customHeight="1" thickBot="1" x14ac:dyDescent="0.3">
      <c r="A21" s="487"/>
      <c r="B21" s="204" t="s">
        <v>214</v>
      </c>
      <c r="C21" s="419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1"/>
      <c r="O21" s="438">
        <f t="shared" si="2"/>
        <v>0</v>
      </c>
      <c r="P21" s="436">
        <f t="shared" ref="P21:P22" si="14">O21*(1+$P$18)</f>
        <v>0</v>
      </c>
      <c r="Q21" s="437">
        <f t="shared" ref="Q21:Q22" si="15">P21*(1+$Q$18)</f>
        <v>0</v>
      </c>
      <c r="AC21" s="31" t="s">
        <v>290</v>
      </c>
    </row>
    <row r="22" spans="1:29" ht="30" customHeight="1" thickBot="1" x14ac:dyDescent="0.3">
      <c r="A22" s="487"/>
      <c r="B22" s="204" t="s">
        <v>216</v>
      </c>
      <c r="C22" s="419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1"/>
      <c r="O22" s="438">
        <f t="shared" si="2"/>
        <v>0</v>
      </c>
      <c r="P22" s="436">
        <f t="shared" si="14"/>
        <v>0</v>
      </c>
      <c r="Q22" s="437">
        <f t="shared" si="15"/>
        <v>0</v>
      </c>
      <c r="AC22" s="31" t="s">
        <v>291</v>
      </c>
    </row>
    <row r="23" spans="1:29" ht="30" customHeight="1" thickBot="1" x14ac:dyDescent="0.3">
      <c r="A23" s="488"/>
      <c r="B23" s="344" t="s">
        <v>217</v>
      </c>
      <c r="C23" s="430">
        <f t="shared" ref="C23:Q23" si="16">SUM(C20:C22)</f>
        <v>0</v>
      </c>
      <c r="D23" s="430">
        <f t="shared" si="16"/>
        <v>0</v>
      </c>
      <c r="E23" s="430">
        <f t="shared" si="16"/>
        <v>0</v>
      </c>
      <c r="F23" s="430">
        <f t="shared" si="16"/>
        <v>0</v>
      </c>
      <c r="G23" s="430">
        <f t="shared" si="16"/>
        <v>0</v>
      </c>
      <c r="H23" s="430">
        <f t="shared" si="16"/>
        <v>0</v>
      </c>
      <c r="I23" s="430">
        <f t="shared" si="16"/>
        <v>0</v>
      </c>
      <c r="J23" s="430">
        <f t="shared" si="16"/>
        <v>0</v>
      </c>
      <c r="K23" s="430">
        <f t="shared" si="16"/>
        <v>0</v>
      </c>
      <c r="L23" s="430">
        <f t="shared" si="16"/>
        <v>0</v>
      </c>
      <c r="M23" s="430">
        <f t="shared" si="16"/>
        <v>0</v>
      </c>
      <c r="N23" s="431">
        <f t="shared" si="16"/>
        <v>0</v>
      </c>
      <c r="O23" s="432">
        <f t="shared" si="16"/>
        <v>0</v>
      </c>
      <c r="P23" s="430">
        <f t="shared" si="16"/>
        <v>0</v>
      </c>
      <c r="Q23" s="431">
        <f t="shared" si="16"/>
        <v>0</v>
      </c>
      <c r="AC23" s="31" t="s">
        <v>292</v>
      </c>
    </row>
    <row r="24" spans="1:29" ht="30" customHeight="1" thickBot="1" x14ac:dyDescent="0.3">
      <c r="A24" s="331" t="s">
        <v>209</v>
      </c>
      <c r="B24" s="154" t="s">
        <v>221</v>
      </c>
      <c r="C24" s="154" t="s">
        <v>222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AC24" s="31" t="s">
        <v>307</v>
      </c>
    </row>
    <row r="25" spans="1:29" ht="30" customHeight="1" thickBot="1" x14ac:dyDescent="0.3">
      <c r="A25" s="299" t="s">
        <v>272</v>
      </c>
      <c r="B25" s="143"/>
      <c r="C25" s="433">
        <f t="shared" ref="C25:N29" si="17">$B25*C$23</f>
        <v>0</v>
      </c>
      <c r="D25" s="434">
        <f t="shared" si="17"/>
        <v>0</v>
      </c>
      <c r="E25" s="434">
        <f t="shared" si="17"/>
        <v>0</v>
      </c>
      <c r="F25" s="434">
        <f t="shared" si="17"/>
        <v>0</v>
      </c>
      <c r="G25" s="434">
        <f t="shared" si="17"/>
        <v>0</v>
      </c>
      <c r="H25" s="434">
        <f t="shared" si="17"/>
        <v>0</v>
      </c>
      <c r="I25" s="434">
        <f t="shared" si="17"/>
        <v>0</v>
      </c>
      <c r="J25" s="434">
        <f t="shared" si="17"/>
        <v>0</v>
      </c>
      <c r="K25" s="434">
        <f t="shared" si="17"/>
        <v>0</v>
      </c>
      <c r="L25" s="434">
        <f t="shared" si="17"/>
        <v>0</v>
      </c>
      <c r="M25" s="434">
        <f t="shared" si="17"/>
        <v>0</v>
      </c>
      <c r="N25" s="449">
        <f t="shared" si="17"/>
        <v>0</v>
      </c>
      <c r="O25" s="435">
        <f>SUM(C25:N25)</f>
        <v>0</v>
      </c>
      <c r="P25" s="436">
        <f>O25*(1+$P$18)</f>
        <v>0</v>
      </c>
      <c r="Q25" s="437">
        <f>P25*(1+$Q$18)</f>
        <v>0</v>
      </c>
      <c r="AC25" s="31" t="s">
        <v>306</v>
      </c>
    </row>
    <row r="26" spans="1:29" ht="30" customHeight="1" thickBot="1" x14ac:dyDescent="0.3">
      <c r="A26" s="300" t="s">
        <v>273</v>
      </c>
      <c r="B26" s="144">
        <v>0.2</v>
      </c>
      <c r="C26" s="419">
        <f t="shared" si="17"/>
        <v>0</v>
      </c>
      <c r="D26" s="420">
        <f t="shared" si="17"/>
        <v>0</v>
      </c>
      <c r="E26" s="420">
        <f t="shared" si="17"/>
        <v>0</v>
      </c>
      <c r="F26" s="420">
        <f t="shared" si="17"/>
        <v>0</v>
      </c>
      <c r="G26" s="420">
        <f t="shared" si="17"/>
        <v>0</v>
      </c>
      <c r="H26" s="420">
        <f t="shared" si="17"/>
        <v>0</v>
      </c>
      <c r="I26" s="420">
        <f t="shared" si="17"/>
        <v>0</v>
      </c>
      <c r="J26" s="420">
        <f t="shared" si="17"/>
        <v>0</v>
      </c>
      <c r="K26" s="420">
        <f t="shared" si="17"/>
        <v>0</v>
      </c>
      <c r="L26" s="420">
        <f t="shared" si="17"/>
        <v>0</v>
      </c>
      <c r="M26" s="420">
        <f t="shared" si="17"/>
        <v>0</v>
      </c>
      <c r="N26" s="421">
        <f t="shared" si="17"/>
        <v>0</v>
      </c>
      <c r="O26" s="438">
        <f t="shared" ref="O26:O29" si="18">SUM(C26:N26)</f>
        <v>0</v>
      </c>
      <c r="P26" s="436">
        <f t="shared" ref="P26:P29" si="19">O26*(1+$P$18)</f>
        <v>0</v>
      </c>
      <c r="Q26" s="437">
        <f t="shared" ref="Q26:Q29" si="20">P26*(1+$Q$18)</f>
        <v>0</v>
      </c>
      <c r="AC26" s="31" t="s">
        <v>293</v>
      </c>
    </row>
    <row r="27" spans="1:29" ht="30" customHeight="1" thickBot="1" x14ac:dyDescent="0.3">
      <c r="A27" s="300" t="s">
        <v>278</v>
      </c>
      <c r="B27" s="144"/>
      <c r="C27" s="419">
        <f t="shared" si="17"/>
        <v>0</v>
      </c>
      <c r="D27" s="420">
        <f t="shared" si="17"/>
        <v>0</v>
      </c>
      <c r="E27" s="420">
        <f t="shared" si="17"/>
        <v>0</v>
      </c>
      <c r="F27" s="420">
        <f t="shared" si="17"/>
        <v>0</v>
      </c>
      <c r="G27" s="420">
        <f t="shared" si="17"/>
        <v>0</v>
      </c>
      <c r="H27" s="420">
        <f t="shared" si="17"/>
        <v>0</v>
      </c>
      <c r="I27" s="420">
        <f t="shared" si="17"/>
        <v>0</v>
      </c>
      <c r="J27" s="420">
        <f t="shared" si="17"/>
        <v>0</v>
      </c>
      <c r="K27" s="420">
        <f t="shared" si="17"/>
        <v>0</v>
      </c>
      <c r="L27" s="420">
        <f t="shared" si="17"/>
        <v>0</v>
      </c>
      <c r="M27" s="420">
        <f t="shared" si="17"/>
        <v>0</v>
      </c>
      <c r="N27" s="421">
        <f t="shared" si="17"/>
        <v>0</v>
      </c>
      <c r="O27" s="438">
        <f t="shared" si="18"/>
        <v>0</v>
      </c>
      <c r="P27" s="436">
        <f t="shared" si="19"/>
        <v>0</v>
      </c>
      <c r="Q27" s="437">
        <f t="shared" si="20"/>
        <v>0</v>
      </c>
      <c r="AC27" s="31" t="s">
        <v>294</v>
      </c>
    </row>
    <row r="28" spans="1:29" ht="30" customHeight="1" thickBot="1" x14ac:dyDescent="0.3">
      <c r="A28" s="300" t="s">
        <v>290</v>
      </c>
      <c r="B28" s="144"/>
      <c r="C28" s="419">
        <f t="shared" si="17"/>
        <v>0</v>
      </c>
      <c r="D28" s="420">
        <f t="shared" si="17"/>
        <v>0</v>
      </c>
      <c r="E28" s="420">
        <f t="shared" si="17"/>
        <v>0</v>
      </c>
      <c r="F28" s="420">
        <f t="shared" si="17"/>
        <v>0</v>
      </c>
      <c r="G28" s="420">
        <f t="shared" si="17"/>
        <v>0</v>
      </c>
      <c r="H28" s="420">
        <f t="shared" si="17"/>
        <v>0</v>
      </c>
      <c r="I28" s="420">
        <f t="shared" si="17"/>
        <v>0</v>
      </c>
      <c r="J28" s="420">
        <f t="shared" si="17"/>
        <v>0</v>
      </c>
      <c r="K28" s="420">
        <f t="shared" si="17"/>
        <v>0</v>
      </c>
      <c r="L28" s="420">
        <f t="shared" si="17"/>
        <v>0</v>
      </c>
      <c r="M28" s="420">
        <f t="shared" si="17"/>
        <v>0</v>
      </c>
      <c r="N28" s="421">
        <f t="shared" si="17"/>
        <v>0</v>
      </c>
      <c r="O28" s="438">
        <f t="shared" si="18"/>
        <v>0</v>
      </c>
      <c r="P28" s="436">
        <f t="shared" si="19"/>
        <v>0</v>
      </c>
      <c r="Q28" s="437">
        <f t="shared" si="20"/>
        <v>0</v>
      </c>
      <c r="AC28" s="31" t="s">
        <v>295</v>
      </c>
    </row>
    <row r="29" spans="1:29" ht="30" customHeight="1" thickBot="1" x14ac:dyDescent="0.3">
      <c r="A29" s="332" t="s">
        <v>50</v>
      </c>
      <c r="B29" s="144">
        <v>0.05</v>
      </c>
      <c r="C29" s="419">
        <f t="shared" si="17"/>
        <v>0</v>
      </c>
      <c r="D29" s="420">
        <f t="shared" si="17"/>
        <v>0</v>
      </c>
      <c r="E29" s="420">
        <f t="shared" si="17"/>
        <v>0</v>
      </c>
      <c r="F29" s="420">
        <f t="shared" si="17"/>
        <v>0</v>
      </c>
      <c r="G29" s="420">
        <f t="shared" si="17"/>
        <v>0</v>
      </c>
      <c r="H29" s="420">
        <f t="shared" si="17"/>
        <v>0</v>
      </c>
      <c r="I29" s="420">
        <f t="shared" si="17"/>
        <v>0</v>
      </c>
      <c r="J29" s="420">
        <f t="shared" si="17"/>
        <v>0</v>
      </c>
      <c r="K29" s="420">
        <f t="shared" si="17"/>
        <v>0</v>
      </c>
      <c r="L29" s="420">
        <f t="shared" si="17"/>
        <v>0</v>
      </c>
      <c r="M29" s="420">
        <f t="shared" si="17"/>
        <v>0</v>
      </c>
      <c r="N29" s="421">
        <f t="shared" si="17"/>
        <v>0</v>
      </c>
      <c r="O29" s="438">
        <f t="shared" si="18"/>
        <v>0</v>
      </c>
      <c r="P29" s="436">
        <f t="shared" si="19"/>
        <v>0</v>
      </c>
      <c r="Q29" s="437">
        <f t="shared" si="20"/>
        <v>0</v>
      </c>
      <c r="AC29" s="31" t="s">
        <v>296</v>
      </c>
    </row>
    <row r="30" spans="1:29" ht="30" customHeight="1" thickBot="1" x14ac:dyDescent="0.3">
      <c r="A30" s="202"/>
      <c r="B30" s="343" t="s">
        <v>210</v>
      </c>
      <c r="C30" s="430">
        <f t="shared" ref="C30:Q30" si="21">SUM(C25:C29)</f>
        <v>0</v>
      </c>
      <c r="D30" s="430">
        <f t="shared" si="21"/>
        <v>0</v>
      </c>
      <c r="E30" s="430">
        <f t="shared" si="21"/>
        <v>0</v>
      </c>
      <c r="F30" s="430">
        <f t="shared" si="21"/>
        <v>0</v>
      </c>
      <c r="G30" s="430">
        <f t="shared" si="21"/>
        <v>0</v>
      </c>
      <c r="H30" s="430">
        <f t="shared" si="21"/>
        <v>0</v>
      </c>
      <c r="I30" s="430">
        <f t="shared" si="21"/>
        <v>0</v>
      </c>
      <c r="J30" s="430">
        <f t="shared" si="21"/>
        <v>0</v>
      </c>
      <c r="K30" s="430">
        <f t="shared" si="21"/>
        <v>0</v>
      </c>
      <c r="L30" s="430">
        <f t="shared" si="21"/>
        <v>0</v>
      </c>
      <c r="M30" s="430">
        <f t="shared" si="21"/>
        <v>0</v>
      </c>
      <c r="N30" s="431">
        <f t="shared" si="21"/>
        <v>0</v>
      </c>
      <c r="O30" s="432">
        <f t="shared" si="21"/>
        <v>0</v>
      </c>
      <c r="P30" s="430">
        <f t="shared" si="21"/>
        <v>0</v>
      </c>
      <c r="Q30" s="431">
        <f t="shared" si="21"/>
        <v>0</v>
      </c>
      <c r="AC30" s="31" t="s">
        <v>297</v>
      </c>
    </row>
    <row r="31" spans="1:29" ht="24.95" customHeight="1" x14ac:dyDescent="0.25">
      <c r="A31" s="155"/>
      <c r="B31" s="345" t="s">
        <v>218</v>
      </c>
      <c r="C31" s="450">
        <f t="shared" ref="C31:Q31" si="22">C23-C30</f>
        <v>0</v>
      </c>
      <c r="D31" s="446">
        <f t="shared" si="22"/>
        <v>0</v>
      </c>
      <c r="E31" s="447">
        <f t="shared" si="22"/>
        <v>0</v>
      </c>
      <c r="F31" s="447">
        <f t="shared" si="22"/>
        <v>0</v>
      </c>
      <c r="G31" s="447">
        <f t="shared" si="22"/>
        <v>0</v>
      </c>
      <c r="H31" s="447">
        <f t="shared" si="22"/>
        <v>0</v>
      </c>
      <c r="I31" s="447">
        <f t="shared" si="22"/>
        <v>0</v>
      </c>
      <c r="J31" s="447">
        <f t="shared" si="22"/>
        <v>0</v>
      </c>
      <c r="K31" s="447">
        <f t="shared" si="22"/>
        <v>0</v>
      </c>
      <c r="L31" s="447">
        <f t="shared" si="22"/>
        <v>0</v>
      </c>
      <c r="M31" s="447">
        <f t="shared" si="22"/>
        <v>0</v>
      </c>
      <c r="N31" s="447">
        <f t="shared" si="22"/>
        <v>0</v>
      </c>
      <c r="O31" s="447">
        <f t="shared" si="22"/>
        <v>0</v>
      </c>
      <c r="P31" s="448">
        <f t="shared" si="22"/>
        <v>0</v>
      </c>
      <c r="Q31" s="448">
        <f t="shared" si="22"/>
        <v>0</v>
      </c>
      <c r="AC31" s="31" t="s">
        <v>298</v>
      </c>
    </row>
    <row r="32" spans="1:29" ht="24.95" customHeight="1" x14ac:dyDescent="0.25">
      <c r="A32" s="155"/>
      <c r="B32" s="346" t="s">
        <v>208</v>
      </c>
      <c r="C32" s="186">
        <f t="shared" ref="C32:Q32" si="23">IFERROR(C31/C23,0)</f>
        <v>0</v>
      </c>
      <c r="D32" s="186">
        <f t="shared" si="23"/>
        <v>0</v>
      </c>
      <c r="E32" s="187">
        <f t="shared" si="23"/>
        <v>0</v>
      </c>
      <c r="F32" s="187">
        <f t="shared" si="23"/>
        <v>0</v>
      </c>
      <c r="G32" s="187">
        <f t="shared" si="23"/>
        <v>0</v>
      </c>
      <c r="H32" s="187">
        <f t="shared" si="23"/>
        <v>0</v>
      </c>
      <c r="I32" s="187">
        <f t="shared" si="23"/>
        <v>0</v>
      </c>
      <c r="J32" s="187">
        <f t="shared" si="23"/>
        <v>0</v>
      </c>
      <c r="K32" s="187">
        <f t="shared" si="23"/>
        <v>0</v>
      </c>
      <c r="L32" s="187">
        <f t="shared" si="23"/>
        <v>0</v>
      </c>
      <c r="M32" s="187">
        <f t="shared" si="23"/>
        <v>0</v>
      </c>
      <c r="N32" s="187">
        <f t="shared" si="23"/>
        <v>0</v>
      </c>
      <c r="O32" s="187">
        <f t="shared" si="23"/>
        <v>0</v>
      </c>
      <c r="P32" s="188">
        <f t="shared" si="23"/>
        <v>0</v>
      </c>
      <c r="Q32" s="188">
        <f t="shared" si="23"/>
        <v>0</v>
      </c>
      <c r="AC32" s="31" t="s">
        <v>299</v>
      </c>
    </row>
    <row r="33" spans="1:29" ht="30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AC33" s="31" t="s">
        <v>300</v>
      </c>
    </row>
    <row r="34" spans="1:29" ht="15" customHeight="1" x14ac:dyDescent="0.25">
      <c r="A34" s="159"/>
      <c r="B34" s="160"/>
      <c r="C34" s="160"/>
      <c r="D34" s="160"/>
      <c r="E34" s="161"/>
      <c r="F34" s="160"/>
      <c r="G34" s="160"/>
      <c r="H34" s="160"/>
      <c r="I34" s="160"/>
      <c r="J34" s="158"/>
      <c r="K34" s="158"/>
      <c r="L34" s="158"/>
      <c r="M34" s="158"/>
      <c r="N34" s="158"/>
      <c r="O34" s="158"/>
      <c r="P34" s="158"/>
      <c r="Q34" s="158"/>
      <c r="AC34" s="31" t="s">
        <v>301</v>
      </c>
    </row>
    <row r="35" spans="1:29" ht="30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AC35" s="31" t="s">
        <v>302</v>
      </c>
    </row>
    <row r="36" spans="1:29" ht="30" customHeight="1" thickBot="1" x14ac:dyDescent="0.3">
      <c r="A36" s="166" t="s">
        <v>44</v>
      </c>
      <c r="B36" s="43"/>
      <c r="C36" s="485" t="s">
        <v>229</v>
      </c>
      <c r="D36" s="485"/>
      <c r="E36" s="485"/>
      <c r="F36" s="42"/>
      <c r="G36" s="42"/>
      <c r="H36" s="43"/>
      <c r="I36" s="42"/>
      <c r="J36" s="43"/>
      <c r="K36" s="206" t="s">
        <v>62</v>
      </c>
      <c r="L36" s="207"/>
      <c r="M36" s="207"/>
      <c r="N36" s="42"/>
      <c r="O36" s="42"/>
      <c r="P36" s="42"/>
      <c r="Q36" s="42"/>
      <c r="AC36" s="31" t="s">
        <v>303</v>
      </c>
    </row>
    <row r="37" spans="1:29" ht="30" customHeight="1" thickBot="1" x14ac:dyDescent="0.3">
      <c r="A37" s="201" t="s">
        <v>57</v>
      </c>
      <c r="B37" s="200" t="s">
        <v>58</v>
      </c>
      <c r="C37" s="162" t="s">
        <v>47</v>
      </c>
      <c r="D37" s="163" t="s">
        <v>48</v>
      </c>
      <c r="E37" s="164" t="s">
        <v>49</v>
      </c>
      <c r="F37" s="42"/>
      <c r="G37" s="43"/>
      <c r="H37" s="43"/>
      <c r="I37" s="43"/>
      <c r="J37" s="43"/>
      <c r="K37" s="165" t="s">
        <v>59</v>
      </c>
      <c r="L37" s="185"/>
      <c r="M37" s="56" t="s">
        <v>159</v>
      </c>
      <c r="N37" s="42"/>
      <c r="O37" s="42"/>
      <c r="P37" s="42"/>
      <c r="Q37" s="42"/>
      <c r="AA37" s="41" t="s">
        <v>157</v>
      </c>
      <c r="AC37" s="31" t="s">
        <v>304</v>
      </c>
    </row>
    <row r="38" spans="1:29" ht="18.75" x14ac:dyDescent="0.25">
      <c r="A38" s="57" t="s">
        <v>52</v>
      </c>
      <c r="B38" s="58" t="s">
        <v>284</v>
      </c>
      <c r="C38" s="451"/>
      <c r="D38" s="451"/>
      <c r="E38" s="452"/>
      <c r="F38" s="42"/>
      <c r="G38" s="166"/>
      <c r="H38" s="43"/>
      <c r="I38" s="43"/>
      <c r="J38" s="43"/>
      <c r="K38" s="165" t="s">
        <v>60</v>
      </c>
      <c r="L38" s="185"/>
      <c r="M38" s="56" t="s">
        <v>160</v>
      </c>
      <c r="N38" s="42"/>
      <c r="O38" s="42"/>
      <c r="P38" s="42"/>
      <c r="Q38" s="42"/>
      <c r="AA38" s="20" t="s">
        <v>158</v>
      </c>
      <c r="AB38" s="41">
        <f>ROUND(L37/30,0)+0.5</f>
        <v>0.5</v>
      </c>
      <c r="AC38" s="31" t="s">
        <v>305</v>
      </c>
    </row>
    <row r="39" spans="1:29" x14ac:dyDescent="0.25">
      <c r="A39" s="57" t="s">
        <v>53</v>
      </c>
      <c r="B39" s="58" t="s">
        <v>292</v>
      </c>
      <c r="C39" s="453"/>
      <c r="D39" s="453"/>
      <c r="E39" s="454"/>
      <c r="F39" s="42"/>
      <c r="G39" s="165"/>
      <c r="H39" s="42"/>
      <c r="I39" s="42"/>
      <c r="J39" s="42"/>
      <c r="K39" s="42"/>
      <c r="L39" s="42"/>
      <c r="M39" s="42"/>
      <c r="N39" s="42"/>
      <c r="O39" s="42"/>
      <c r="P39" s="42"/>
      <c r="Q39" s="42"/>
      <c r="AB39" s="20">
        <f>ROUND(L38/30,0)+0.5</f>
        <v>0.5</v>
      </c>
    </row>
    <row r="40" spans="1:29" x14ac:dyDescent="0.25">
      <c r="A40" s="57" t="s">
        <v>54</v>
      </c>
      <c r="B40" s="58" t="s">
        <v>283</v>
      </c>
      <c r="C40" s="453"/>
      <c r="D40" s="453"/>
      <c r="E40" s="454"/>
      <c r="F40" s="42"/>
      <c r="G40" s="43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 spans="1:29" x14ac:dyDescent="0.25">
      <c r="A41" s="57" t="s">
        <v>55</v>
      </c>
      <c r="B41" s="58" t="s">
        <v>281</v>
      </c>
      <c r="C41" s="453"/>
      <c r="D41" s="453"/>
      <c r="E41" s="454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1:29" x14ac:dyDescent="0.25">
      <c r="A42" s="57" t="s">
        <v>56</v>
      </c>
      <c r="B42" s="58" t="s">
        <v>274</v>
      </c>
      <c r="C42" s="453"/>
      <c r="D42" s="453"/>
      <c r="E42" s="454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1:29" x14ac:dyDescent="0.25">
      <c r="A43" s="57" t="s">
        <v>308</v>
      </c>
      <c r="B43" s="58" t="s">
        <v>307</v>
      </c>
      <c r="C43" s="453"/>
      <c r="D43" s="453"/>
      <c r="E43" s="454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29" x14ac:dyDescent="0.25">
      <c r="A44" s="59"/>
      <c r="B44" s="58" t="s">
        <v>50</v>
      </c>
      <c r="C44" s="453"/>
      <c r="D44" s="453"/>
      <c r="E44" s="454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29" ht="30" customHeight="1" x14ac:dyDescent="0.25">
      <c r="A45" s="59"/>
      <c r="B45" s="58" t="s">
        <v>50</v>
      </c>
      <c r="C45" s="453"/>
      <c r="D45" s="453"/>
      <c r="E45" s="454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29" ht="24.95" customHeight="1" x14ac:dyDescent="0.25">
      <c r="A46" s="59"/>
      <c r="B46" s="58" t="s">
        <v>50</v>
      </c>
      <c r="C46" s="453"/>
      <c r="D46" s="453"/>
      <c r="E46" s="454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1"/>
      <c r="S46" s="41"/>
      <c r="T46" s="41"/>
    </row>
    <row r="47" spans="1:29" ht="24.95" customHeight="1" x14ac:dyDescent="0.25">
      <c r="A47" s="59"/>
      <c r="B47" s="58" t="s">
        <v>50</v>
      </c>
      <c r="C47" s="453"/>
      <c r="D47" s="453"/>
      <c r="E47" s="454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1"/>
      <c r="S47" s="41"/>
      <c r="T47" s="41"/>
      <c r="U47" s="41"/>
    </row>
    <row r="48" spans="1:29" ht="24.95" customHeight="1" x14ac:dyDescent="0.25">
      <c r="A48" s="51"/>
      <c r="B48" s="41"/>
      <c r="C48" s="455"/>
      <c r="D48" s="455"/>
      <c r="E48" s="455"/>
      <c r="F48" s="42"/>
      <c r="G48" s="42"/>
      <c r="H48" s="42"/>
      <c r="I48" s="42"/>
      <c r="J48" s="42"/>
      <c r="K48" s="42"/>
      <c r="L48" s="43"/>
      <c r="M48" s="42"/>
      <c r="N48" s="42"/>
      <c r="O48" s="42"/>
      <c r="P48" s="42"/>
      <c r="Q48" s="42"/>
      <c r="S48" s="39"/>
      <c r="T48" s="39"/>
      <c r="U48" s="41"/>
    </row>
    <row r="49" spans="1:29" s="41" customFormat="1" ht="24.95" customHeight="1" x14ac:dyDescent="0.25">
      <c r="A49" s="326" t="s">
        <v>204</v>
      </c>
      <c r="B49" s="41" t="s">
        <v>295</v>
      </c>
      <c r="C49" s="456"/>
      <c r="D49" s="456"/>
      <c r="E49" s="456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20"/>
      <c r="S49" s="20"/>
      <c r="T49" s="20"/>
      <c r="U49" s="39"/>
      <c r="AA49" s="20"/>
      <c r="AB49" s="20"/>
      <c r="AC49" s="20"/>
    </row>
    <row r="50" spans="1:29" s="41" customFormat="1" ht="24.95" customHeight="1" thickBot="1" x14ac:dyDescent="0.3">
      <c r="A50" s="43"/>
      <c r="B50" s="43"/>
      <c r="C50" s="457"/>
      <c r="D50" s="457"/>
      <c r="E50" s="457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20"/>
      <c r="S50" s="20"/>
      <c r="T50" s="20"/>
      <c r="U50" s="20"/>
      <c r="V50" s="39"/>
      <c r="AB50" s="20"/>
    </row>
    <row r="51" spans="1:29" s="41" customFormat="1" ht="24.95" customHeight="1" thickBot="1" x14ac:dyDescent="0.3">
      <c r="A51" s="55"/>
      <c r="B51" s="347" t="s">
        <v>8</v>
      </c>
      <c r="C51" s="458">
        <f>SUM(C38:C49)</f>
        <v>0</v>
      </c>
      <c r="D51" s="458">
        <f>SUM(D38:D49)</f>
        <v>0</v>
      </c>
      <c r="E51" s="458">
        <f>SUM(E38:E49)</f>
        <v>0</v>
      </c>
      <c r="F51" s="43"/>
      <c r="G51" s="167"/>
      <c r="H51" s="167"/>
      <c r="I51" s="43"/>
      <c r="J51" s="43"/>
      <c r="K51" s="43"/>
      <c r="L51" s="43"/>
      <c r="M51" s="43"/>
      <c r="N51" s="43"/>
      <c r="O51" s="43"/>
      <c r="P51" s="43"/>
      <c r="Q51" s="43"/>
      <c r="R51" s="20"/>
      <c r="S51" s="20"/>
      <c r="T51" s="20"/>
      <c r="U51" s="20"/>
      <c r="V51" s="39"/>
      <c r="W51" s="39"/>
      <c r="X51" s="39"/>
      <c r="Y51" s="39"/>
      <c r="Z51" s="39"/>
    </row>
    <row r="52" spans="1:29" s="41" customFormat="1" ht="24.95" customHeight="1" x14ac:dyDescent="0.25">
      <c r="A52" s="140"/>
      <c r="B52" s="140"/>
      <c r="C52" s="140"/>
      <c r="D52" s="140"/>
      <c r="E52" s="140"/>
      <c r="R52" s="20"/>
      <c r="S52" s="20"/>
      <c r="T52" s="20"/>
      <c r="U52" s="20"/>
      <c r="V52" s="20"/>
      <c r="W52" s="39"/>
      <c r="X52" s="39"/>
      <c r="Y52" s="39"/>
      <c r="Z52" s="39"/>
      <c r="AA52" s="39"/>
    </row>
    <row r="53" spans="1:29" s="140" customFormat="1" ht="24.95" customHeight="1" x14ac:dyDescent="0.25">
      <c r="A53" s="160"/>
      <c r="B53" s="160"/>
      <c r="C53" s="160"/>
      <c r="D53" s="160"/>
      <c r="E53" s="160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39"/>
      <c r="AC53" s="41"/>
    </row>
    <row r="54" spans="1:29" s="39" customFormat="1" ht="15" customHeight="1" x14ac:dyDescent="0.25">
      <c r="A54" s="140"/>
      <c r="B54" s="140"/>
      <c r="C54" s="140"/>
      <c r="D54" s="140"/>
      <c r="E54" s="1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20"/>
      <c r="S54" s="20"/>
      <c r="T54" s="20"/>
      <c r="U54" s="20"/>
      <c r="V54" s="20"/>
      <c r="W54" s="20"/>
      <c r="X54" s="20"/>
      <c r="Y54" s="20"/>
      <c r="Z54" s="20"/>
      <c r="AA54" s="20"/>
      <c r="AC54" s="140"/>
    </row>
    <row r="55" spans="1:29" s="39" customFormat="1" ht="24.95" customHeight="1" thickBot="1" x14ac:dyDescent="0.3">
      <c r="A55" s="166" t="s">
        <v>61</v>
      </c>
      <c r="B55" s="43"/>
      <c r="C55" s="208" t="s">
        <v>228</v>
      </c>
      <c r="D55" s="43"/>
      <c r="E55" s="43"/>
      <c r="F55" s="43"/>
      <c r="G55" s="167"/>
      <c r="H55" s="167"/>
      <c r="I55" s="43"/>
      <c r="J55" s="43"/>
      <c r="K55" s="43"/>
      <c r="L55" s="43"/>
      <c r="M55" s="43"/>
      <c r="N55" s="43"/>
      <c r="O55" s="147" t="s">
        <v>223</v>
      </c>
      <c r="P55" s="38">
        <v>0.1</v>
      </c>
      <c r="Q55" s="38">
        <v>0.2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9" ht="30" customHeight="1" thickBot="1" x14ac:dyDescent="0.3">
      <c r="A56" s="43"/>
      <c r="B56" s="168"/>
      <c r="C56" s="148" t="s">
        <v>30</v>
      </c>
      <c r="D56" s="149" t="s">
        <v>31</v>
      </c>
      <c r="E56" s="149" t="s">
        <v>32</v>
      </c>
      <c r="F56" s="149" t="s">
        <v>33</v>
      </c>
      <c r="G56" s="149" t="s">
        <v>34</v>
      </c>
      <c r="H56" s="149" t="s">
        <v>35</v>
      </c>
      <c r="I56" s="149" t="s">
        <v>36</v>
      </c>
      <c r="J56" s="149" t="s">
        <v>37</v>
      </c>
      <c r="K56" s="149" t="s">
        <v>38</v>
      </c>
      <c r="L56" s="149" t="s">
        <v>39</v>
      </c>
      <c r="M56" s="149" t="s">
        <v>40</v>
      </c>
      <c r="N56" s="333" t="s">
        <v>41</v>
      </c>
      <c r="O56" s="151" t="s">
        <v>47</v>
      </c>
      <c r="P56" s="152" t="s">
        <v>48</v>
      </c>
      <c r="Q56" s="153" t="s">
        <v>49</v>
      </c>
      <c r="AC56" s="39"/>
    </row>
    <row r="57" spans="1:29" ht="30" customHeight="1" x14ac:dyDescent="0.25">
      <c r="A57" s="334" t="s">
        <v>42</v>
      </c>
      <c r="B57" s="335"/>
      <c r="C57" s="459"/>
      <c r="D57" s="460"/>
      <c r="E57" s="460"/>
      <c r="F57" s="460"/>
      <c r="G57" s="460"/>
      <c r="H57" s="460"/>
      <c r="I57" s="460"/>
      <c r="J57" s="460"/>
      <c r="K57" s="460"/>
      <c r="L57" s="460"/>
      <c r="M57" s="460"/>
      <c r="N57" s="461"/>
      <c r="O57" s="435">
        <f>SUM(C57:N57)</f>
        <v>0</v>
      </c>
      <c r="P57" s="436">
        <f>O57*(1+$P$55)</f>
        <v>0</v>
      </c>
      <c r="Q57" s="437">
        <f>P57*(1+$Q$55)</f>
        <v>0</v>
      </c>
    </row>
    <row r="58" spans="1:29" ht="30" customHeight="1" x14ac:dyDescent="0.25">
      <c r="A58" s="336" t="s">
        <v>232</v>
      </c>
      <c r="B58" s="337">
        <v>0.4</v>
      </c>
      <c r="C58" s="462">
        <f t="shared" ref="C58:N58" si="24">C57*$B$58</f>
        <v>0</v>
      </c>
      <c r="D58" s="463">
        <f t="shared" si="24"/>
        <v>0</v>
      </c>
      <c r="E58" s="463">
        <f t="shared" si="24"/>
        <v>0</v>
      </c>
      <c r="F58" s="463">
        <f t="shared" si="24"/>
        <v>0</v>
      </c>
      <c r="G58" s="463">
        <f t="shared" si="24"/>
        <v>0</v>
      </c>
      <c r="H58" s="463">
        <f t="shared" si="24"/>
        <v>0</v>
      </c>
      <c r="I58" s="463">
        <f t="shared" si="24"/>
        <v>0</v>
      </c>
      <c r="J58" s="463">
        <f t="shared" si="24"/>
        <v>0</v>
      </c>
      <c r="K58" s="463">
        <f t="shared" si="24"/>
        <v>0</v>
      </c>
      <c r="L58" s="463">
        <f t="shared" si="24"/>
        <v>0</v>
      </c>
      <c r="M58" s="463">
        <f t="shared" si="24"/>
        <v>0</v>
      </c>
      <c r="N58" s="464">
        <f t="shared" si="24"/>
        <v>0</v>
      </c>
      <c r="O58" s="438">
        <f>SUM(C58:N58)</f>
        <v>0</v>
      </c>
      <c r="P58" s="439">
        <f>O58*(1+$P$55)</f>
        <v>0</v>
      </c>
      <c r="Q58" s="440">
        <f>P58*(1+$Q$55)</f>
        <v>0</v>
      </c>
    </row>
    <row r="59" spans="1:29" ht="30" customHeight="1" x14ac:dyDescent="0.25">
      <c r="A59" s="336" t="s">
        <v>43</v>
      </c>
      <c r="B59" s="338"/>
      <c r="C59" s="459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1"/>
      <c r="O59" s="438">
        <f>SUM(C59:N59)</f>
        <v>0</v>
      </c>
      <c r="P59" s="439">
        <f>O59*(1+$P$55)</f>
        <v>0</v>
      </c>
      <c r="Q59" s="440">
        <f>P59*(1+$Q$55)</f>
        <v>0</v>
      </c>
    </row>
    <row r="60" spans="1:29" ht="30" customHeight="1" thickBot="1" x14ac:dyDescent="0.3">
      <c r="A60" s="339" t="s">
        <v>161</v>
      </c>
      <c r="B60" s="340">
        <v>0.5</v>
      </c>
      <c r="C60" s="465">
        <f t="shared" ref="C60:N60" si="25">C59*$B$60</f>
        <v>0</v>
      </c>
      <c r="D60" s="466">
        <f t="shared" si="25"/>
        <v>0</v>
      </c>
      <c r="E60" s="466">
        <f t="shared" si="25"/>
        <v>0</v>
      </c>
      <c r="F60" s="466">
        <f t="shared" si="25"/>
        <v>0</v>
      </c>
      <c r="G60" s="466">
        <f t="shared" si="25"/>
        <v>0</v>
      </c>
      <c r="H60" s="466">
        <f t="shared" si="25"/>
        <v>0</v>
      </c>
      <c r="I60" s="466">
        <f t="shared" si="25"/>
        <v>0</v>
      </c>
      <c r="J60" s="466">
        <f t="shared" si="25"/>
        <v>0</v>
      </c>
      <c r="K60" s="466">
        <f t="shared" si="25"/>
        <v>0</v>
      </c>
      <c r="L60" s="466">
        <f t="shared" si="25"/>
        <v>0</v>
      </c>
      <c r="M60" s="466">
        <f t="shared" si="25"/>
        <v>0</v>
      </c>
      <c r="N60" s="467">
        <f t="shared" si="25"/>
        <v>0</v>
      </c>
      <c r="O60" s="443">
        <f>SUM(C60:N60)</f>
        <v>0</v>
      </c>
      <c r="P60" s="444">
        <f>O60*(1+$P$55)</f>
        <v>0</v>
      </c>
      <c r="Q60" s="445">
        <f>P60*(1+$Q$55)</f>
        <v>0</v>
      </c>
    </row>
    <row r="61" spans="1:29" ht="30" customHeight="1" thickBot="1" x14ac:dyDescent="0.3">
      <c r="A61" s="169"/>
      <c r="B61" s="343" t="s">
        <v>233</v>
      </c>
      <c r="C61" s="430">
        <f>SUM(C57:C60)</f>
        <v>0</v>
      </c>
      <c r="D61" s="430">
        <f t="shared" ref="D61:N61" si="26">SUM(D57:D60)</f>
        <v>0</v>
      </c>
      <c r="E61" s="430">
        <f t="shared" si="26"/>
        <v>0</v>
      </c>
      <c r="F61" s="430">
        <f t="shared" si="26"/>
        <v>0</v>
      </c>
      <c r="G61" s="430">
        <f t="shared" si="26"/>
        <v>0</v>
      </c>
      <c r="H61" s="430">
        <f t="shared" si="26"/>
        <v>0</v>
      </c>
      <c r="I61" s="430">
        <f t="shared" si="26"/>
        <v>0</v>
      </c>
      <c r="J61" s="430">
        <f t="shared" si="26"/>
        <v>0</v>
      </c>
      <c r="K61" s="430">
        <f t="shared" si="26"/>
        <v>0</v>
      </c>
      <c r="L61" s="430">
        <f t="shared" si="26"/>
        <v>0</v>
      </c>
      <c r="M61" s="430">
        <f t="shared" si="26"/>
        <v>0</v>
      </c>
      <c r="N61" s="431">
        <f t="shared" si="26"/>
        <v>0</v>
      </c>
      <c r="O61" s="432">
        <f>SUM(O57:O60)</f>
        <v>0</v>
      </c>
      <c r="P61" s="430">
        <f>O61*(1+$P$55)</f>
        <v>0</v>
      </c>
      <c r="Q61" s="431">
        <f>P61*(1+$Q$55)</f>
        <v>0</v>
      </c>
    </row>
    <row r="62" spans="1:29" ht="30" customHeight="1" x14ac:dyDescent="0.25">
      <c r="A62" s="42"/>
      <c r="B62" s="42"/>
      <c r="C62" s="42"/>
      <c r="D62" s="42"/>
      <c r="E62" s="42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29" ht="26.25" x14ac:dyDescent="0.25">
      <c r="F63" s="11"/>
      <c r="G63" s="15"/>
      <c r="H63" s="15"/>
      <c r="I63" s="11"/>
      <c r="J63" s="11"/>
      <c r="K63" s="11"/>
      <c r="L63" s="11"/>
      <c r="M63" s="11"/>
      <c r="N63" s="11"/>
      <c r="O63" s="11"/>
      <c r="P63" s="11"/>
      <c r="Q63" s="11"/>
    </row>
    <row r="64" spans="1:29" ht="26.25" hidden="1" x14ac:dyDescent="0.25">
      <c r="F64" s="11"/>
      <c r="G64" s="15"/>
      <c r="H64" s="15"/>
      <c r="I64" s="11"/>
      <c r="J64" s="11"/>
      <c r="K64" s="11"/>
      <c r="L64" s="11"/>
      <c r="M64" s="11"/>
      <c r="N64" s="11"/>
      <c r="O64" s="11"/>
      <c r="P64" s="11"/>
      <c r="Q64" s="11"/>
    </row>
    <row r="65" spans="1:29" ht="26.25" hidden="1" x14ac:dyDescent="0.25">
      <c r="A65" s="39"/>
      <c r="B65" s="39"/>
      <c r="C65" s="39"/>
      <c r="D65" s="39"/>
      <c r="E65" s="39"/>
      <c r="F65" s="39"/>
      <c r="G65" s="15"/>
      <c r="H65" s="15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29" ht="24.95" hidden="1" customHeight="1" x14ac:dyDescent="0.25">
      <c r="A66" s="11"/>
      <c r="B66" s="11"/>
      <c r="C66" s="11"/>
      <c r="D66" s="11"/>
      <c r="E66" s="11"/>
      <c r="R66" s="39"/>
    </row>
    <row r="67" spans="1:29" ht="24.95" hidden="1" customHeight="1" x14ac:dyDescent="0.25">
      <c r="R67" s="39"/>
    </row>
    <row r="68" spans="1:29" ht="24.95" hidden="1" customHeight="1" x14ac:dyDescent="0.25">
      <c r="R68" s="39"/>
    </row>
    <row r="69" spans="1:29" ht="24.95" hidden="1" customHeight="1" x14ac:dyDescent="0.25">
      <c r="R69" s="39"/>
    </row>
    <row r="70" spans="1:29" hidden="1" x14ac:dyDescent="0.25"/>
    <row r="71" spans="1:29" hidden="1" x14ac:dyDescent="0.25">
      <c r="S71" s="39"/>
      <c r="T71" s="39"/>
    </row>
    <row r="72" spans="1:29" hidden="1" x14ac:dyDescent="0.25">
      <c r="S72" s="39"/>
      <c r="T72" s="39"/>
      <c r="U72" s="39"/>
    </row>
    <row r="73" spans="1:29" hidden="1" x14ac:dyDescent="0.25">
      <c r="S73" s="39"/>
      <c r="T73" s="39"/>
      <c r="U73" s="39"/>
    </row>
    <row r="74" spans="1:29" hidden="1" x14ac:dyDescent="0.25">
      <c r="S74" s="39"/>
      <c r="T74" s="39"/>
      <c r="U74" s="39"/>
      <c r="V74" s="39"/>
    </row>
    <row r="75" spans="1:29" s="39" customFormat="1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0"/>
      <c r="AA75" s="20"/>
      <c r="AB75" s="20"/>
      <c r="AC75" s="20"/>
    </row>
    <row r="76" spans="1:29" s="39" customFormat="1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S76" s="20"/>
      <c r="T76" s="20"/>
      <c r="AA76" s="20"/>
      <c r="AB76" s="20"/>
    </row>
    <row r="77" spans="1:29" s="39" customFormat="1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S77" s="20"/>
      <c r="T77" s="20"/>
      <c r="U77" s="20"/>
      <c r="AA77" s="20"/>
    </row>
    <row r="78" spans="1:29" s="39" customFormat="1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S78" s="20"/>
      <c r="T78" s="20"/>
      <c r="U78" s="20"/>
      <c r="AA78" s="20"/>
    </row>
    <row r="79" spans="1:29" s="39" customFormat="1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S79" s="20"/>
      <c r="T79" s="20"/>
      <c r="U79" s="20"/>
      <c r="V79" s="20"/>
      <c r="AA79" s="20"/>
    </row>
    <row r="80" spans="1:29" hidden="1" x14ac:dyDescent="0.25">
      <c r="AB80" s="39"/>
      <c r="AC80" s="39"/>
    </row>
    <row r="81" spans="1:29" hidden="1" x14ac:dyDescent="0.25">
      <c r="AB81" s="39"/>
    </row>
    <row r="82" spans="1:29" hidden="1" x14ac:dyDescent="0.25">
      <c r="S82" s="39"/>
      <c r="T82" s="39"/>
    </row>
    <row r="83" spans="1:29" hidden="1" x14ac:dyDescent="0.25">
      <c r="S83" s="39"/>
      <c r="T83" s="39"/>
      <c r="U83" s="39"/>
    </row>
    <row r="84" spans="1:29" hidden="1" x14ac:dyDescent="0.25">
      <c r="U84" s="39"/>
    </row>
    <row r="85" spans="1:29" hidden="1" x14ac:dyDescent="0.25">
      <c r="V85" s="39"/>
    </row>
    <row r="86" spans="1:29" s="39" customFormat="1" hidden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0"/>
      <c r="S86" s="20"/>
      <c r="T86" s="20"/>
      <c r="U86" s="20"/>
      <c r="AA86" s="20"/>
      <c r="AB86" s="20"/>
      <c r="AC86" s="20"/>
    </row>
    <row r="87" spans="1:29" s="39" customFormat="1" hidden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0"/>
      <c r="S87" s="20"/>
      <c r="T87" s="20"/>
      <c r="U87" s="20"/>
      <c r="V87" s="20"/>
      <c r="AA87" s="20"/>
      <c r="AB87" s="20"/>
    </row>
    <row r="88" spans="1:29" hidden="1" x14ac:dyDescent="0.25">
      <c r="AB88" s="39"/>
      <c r="AC88" s="39"/>
    </row>
    <row r="89" spans="1:29" hidden="1" x14ac:dyDescent="0.25">
      <c r="AB89" s="39"/>
    </row>
    <row r="90" spans="1:29" hidden="1" x14ac:dyDescent="0.25"/>
    <row r="91" spans="1:29" hidden="1" x14ac:dyDescent="0.25"/>
    <row r="92" spans="1:29" hidden="1" x14ac:dyDescent="0.25"/>
    <row r="93" spans="1:29" hidden="1" x14ac:dyDescent="0.25"/>
    <row r="94" spans="1:29" hidden="1" x14ac:dyDescent="0.25"/>
    <row r="95" spans="1:29" hidden="1" x14ac:dyDescent="0.25"/>
    <row r="96" spans="1:2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</sheetData>
  <sortState ref="Y20:Z79">
    <sortCondition ref="Y20:Y79"/>
  </sortState>
  <mergeCells count="3">
    <mergeCell ref="C36:E36"/>
    <mergeCell ref="A2:A6"/>
    <mergeCell ref="A19:A23"/>
  </mergeCells>
  <dataValidations count="3">
    <dataValidation type="whole" allowBlank="1" showInputMessage="1" showErrorMessage="1" errorTitle="Valeur Invalide" error="La valeur doit etre comprise entre 0 et 180 jours" sqref="L37:L38" xr:uid="{00000000-0002-0000-0500-000000000000}">
      <formula1>0</formula1>
      <formula2>120</formula2>
    </dataValidation>
    <dataValidation type="list" allowBlank="1" showInputMessage="1" showErrorMessage="1" sqref="B38:B48" xr:uid="{00000000-0002-0000-0500-000001000000}">
      <formula1>$AC$1:$AC$38</formula1>
    </dataValidation>
    <dataValidation type="list" allowBlank="1" showInputMessage="1" showErrorMessage="1" sqref="A8:A12 A25:A29" xr:uid="{00000000-0002-0000-0500-000002000000}">
      <formula1>$AC$1:$AC$26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headerFooter>
    <oddHeader>&amp;C&amp;A&amp;R&amp;D</oddHeader>
    <oddFooter>&amp;R&amp;P/&amp;N</oddFooter>
  </headerFooter>
  <rowBreaks count="1" manualBreakCount="1">
    <brk id="33" max="16" man="1"/>
  </rowBreaks>
  <ignoredErrors>
    <ignoredError sqref="O9" formulaRange="1"/>
    <ignoredError sqref="C25:N26 C27:N29 C12:N12 C9:N10 C8:N8 C11:N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62"/>
  <sheetViews>
    <sheetView showGridLines="0" showRowColHeaders="0" zoomScale="80" zoomScaleNormal="80" workbookViewId="0">
      <selection activeCell="G19" sqref="G19"/>
    </sheetView>
  </sheetViews>
  <sheetFormatPr baseColWidth="10" defaultColWidth="0" defaultRowHeight="15" zeroHeight="1" x14ac:dyDescent="0.25"/>
  <cols>
    <col min="1" max="3" width="11.42578125" style="1" customWidth="1"/>
    <col min="4" max="5" width="11.7109375" style="1" bestFit="1" customWidth="1"/>
    <col min="6" max="6" width="11.42578125" style="1" customWidth="1"/>
    <col min="7" max="7" width="17.5703125" style="1" bestFit="1" customWidth="1"/>
    <col min="8" max="8" width="3" style="1" customWidth="1"/>
    <col min="9" max="9" width="3.5703125" style="1" customWidth="1"/>
    <col min="10" max="13" width="11.42578125" style="1" customWidth="1"/>
    <col min="14" max="16" width="14.7109375" style="1" customWidth="1"/>
    <col min="17" max="17" width="3" style="1" customWidth="1"/>
    <col min="18" max="18" width="3.5703125" style="1" customWidth="1"/>
    <col min="19" max="19" width="31.85546875" style="1" bestFit="1" customWidth="1"/>
    <col min="20" max="20" width="11.7109375" style="1" bestFit="1" customWidth="1"/>
    <col min="21" max="21" width="16.7109375" style="1" bestFit="1" customWidth="1"/>
    <col min="22" max="23" width="16.85546875" style="1" bestFit="1" customWidth="1"/>
    <col min="24" max="24" width="3" style="1" customWidth="1"/>
    <col min="25" max="25" width="3.5703125" style="1" customWidth="1"/>
    <col min="26" max="29" width="11.42578125" style="1" customWidth="1"/>
    <col min="30" max="32" width="13.7109375" style="1" customWidth="1"/>
    <col min="33" max="34" width="3" style="1" customWidth="1"/>
    <col min="35" max="37" width="11.42578125" style="1" customWidth="1"/>
    <col min="38" max="38" width="16.7109375" style="1" bestFit="1" customWidth="1"/>
    <col min="39" max="39" width="8.7109375" style="1" customWidth="1"/>
    <col min="40" max="40" width="16.7109375" style="1" bestFit="1" customWidth="1"/>
    <col min="41" max="41" width="8.85546875" style="1" bestFit="1" customWidth="1"/>
    <col min="42" max="42" width="16.28515625" style="1" bestFit="1" customWidth="1"/>
    <col min="43" max="43" width="8.7109375" style="1" customWidth="1"/>
    <col min="44" max="44" width="3" style="1" customWidth="1"/>
    <col min="45" max="16384" width="11.42578125" style="1" hidden="1"/>
  </cols>
  <sheetData>
    <row r="1" spans="1:43" ht="15" customHeight="1" x14ac:dyDescent="0.25">
      <c r="A1" s="501" t="s">
        <v>68</v>
      </c>
      <c r="B1" s="502"/>
      <c r="C1" s="502"/>
      <c r="D1" s="502"/>
      <c r="E1" s="502"/>
      <c r="F1" s="502"/>
      <c r="G1" s="503"/>
      <c r="J1" s="501" t="s">
        <v>69</v>
      </c>
      <c r="K1" s="502"/>
      <c r="L1" s="502"/>
      <c r="M1" s="502"/>
      <c r="N1" s="502"/>
      <c r="O1" s="502"/>
      <c r="P1" s="503"/>
      <c r="S1" s="501" t="s">
        <v>89</v>
      </c>
      <c r="T1" s="502"/>
      <c r="U1" s="502"/>
      <c r="V1" s="502"/>
      <c r="W1" s="503"/>
      <c r="Z1" s="501" t="s">
        <v>140</v>
      </c>
      <c r="AA1" s="502"/>
      <c r="AB1" s="502"/>
      <c r="AC1" s="502"/>
      <c r="AD1" s="502"/>
      <c r="AE1" s="502"/>
      <c r="AF1" s="503"/>
      <c r="AI1" s="501" t="s">
        <v>141</v>
      </c>
      <c r="AJ1" s="502"/>
      <c r="AK1" s="502"/>
      <c r="AL1" s="502"/>
      <c r="AM1" s="502"/>
      <c r="AN1" s="502"/>
      <c r="AO1" s="502"/>
      <c r="AP1" s="502"/>
      <c r="AQ1" s="503"/>
    </row>
    <row r="2" spans="1:43" ht="15" customHeight="1" x14ac:dyDescent="0.25">
      <c r="A2" s="504"/>
      <c r="B2" s="505"/>
      <c r="C2" s="505"/>
      <c r="D2" s="505"/>
      <c r="E2" s="505"/>
      <c r="F2" s="505"/>
      <c r="G2" s="506"/>
      <c r="J2" s="504"/>
      <c r="K2" s="505"/>
      <c r="L2" s="505"/>
      <c r="M2" s="505"/>
      <c r="N2" s="505"/>
      <c r="O2" s="505"/>
      <c r="P2" s="506"/>
      <c r="S2" s="504"/>
      <c r="T2" s="505"/>
      <c r="U2" s="505"/>
      <c r="V2" s="505"/>
      <c r="W2" s="506"/>
      <c r="Z2" s="504"/>
      <c r="AA2" s="505"/>
      <c r="AB2" s="505"/>
      <c r="AC2" s="505"/>
      <c r="AD2" s="505"/>
      <c r="AE2" s="505"/>
      <c r="AF2" s="506"/>
      <c r="AI2" s="504"/>
      <c r="AJ2" s="505"/>
      <c r="AK2" s="505"/>
      <c r="AL2" s="505"/>
      <c r="AM2" s="505"/>
      <c r="AN2" s="505"/>
      <c r="AO2" s="505"/>
      <c r="AP2" s="505"/>
      <c r="AQ2" s="506"/>
    </row>
    <row r="3" spans="1:43" ht="15.75" customHeight="1" thickBot="1" x14ac:dyDescent="0.3">
      <c r="A3" s="507"/>
      <c r="B3" s="508"/>
      <c r="C3" s="508"/>
      <c r="D3" s="508"/>
      <c r="E3" s="508"/>
      <c r="F3" s="508"/>
      <c r="G3" s="509"/>
      <c r="J3" s="507"/>
      <c r="K3" s="508"/>
      <c r="L3" s="508"/>
      <c r="M3" s="508"/>
      <c r="N3" s="508"/>
      <c r="O3" s="508"/>
      <c r="P3" s="509"/>
      <c r="S3" s="507"/>
      <c r="T3" s="508"/>
      <c r="U3" s="508"/>
      <c r="V3" s="508"/>
      <c r="W3" s="509"/>
      <c r="Z3" s="507"/>
      <c r="AA3" s="508"/>
      <c r="AB3" s="508"/>
      <c r="AC3" s="508"/>
      <c r="AD3" s="508"/>
      <c r="AE3" s="508"/>
      <c r="AF3" s="509"/>
      <c r="AI3" s="507"/>
      <c r="AJ3" s="508"/>
      <c r="AK3" s="508"/>
      <c r="AL3" s="508"/>
      <c r="AM3" s="508"/>
      <c r="AN3" s="508"/>
      <c r="AO3" s="508"/>
      <c r="AP3" s="508"/>
      <c r="AQ3" s="509"/>
    </row>
    <row r="4" spans="1:43" ht="15.75" customHeight="1" x14ac:dyDescent="0.25">
      <c r="A4" s="131"/>
      <c r="B4" s="131"/>
      <c r="C4" s="131"/>
      <c r="D4" s="131"/>
      <c r="E4" s="131"/>
      <c r="F4" s="131"/>
      <c r="G4" s="131"/>
    </row>
    <row r="5" spans="1:43" x14ac:dyDescent="0.25">
      <c r="J5" s="64"/>
      <c r="L5" s="14" t="str">
        <f>IF(ISBLANK('[1]Données à saisir'!$B7),"",('[1]Données à saisir'!$B7))</f>
        <v/>
      </c>
    </row>
    <row r="6" spans="1:43" x14ac:dyDescent="0.25">
      <c r="A6" s="64"/>
      <c r="C6" s="14" t="str">
        <f>IF(ISBLANK('[1]Données à saisir'!$B6),"",('[1]Données à saisir'!$B6))</f>
        <v/>
      </c>
      <c r="J6" s="64"/>
      <c r="L6" s="14"/>
    </row>
    <row r="7" spans="1:43" x14ac:dyDescent="0.25">
      <c r="A7" s="489" t="s">
        <v>63</v>
      </c>
      <c r="B7" s="490"/>
      <c r="C7" s="490"/>
      <c r="D7" s="490"/>
      <c r="E7" s="490"/>
      <c r="F7" s="514"/>
      <c r="G7" s="129" t="s">
        <v>0</v>
      </c>
      <c r="N7" s="493" t="s">
        <v>15</v>
      </c>
      <c r="O7" s="495" t="s">
        <v>16</v>
      </c>
      <c r="P7" s="497" t="s">
        <v>17</v>
      </c>
      <c r="U7" s="499" t="s">
        <v>15</v>
      </c>
      <c r="V7" s="512" t="s">
        <v>16</v>
      </c>
      <c r="W7" s="510" t="s">
        <v>17</v>
      </c>
      <c r="AD7" s="499" t="s">
        <v>15</v>
      </c>
      <c r="AE7" s="512" t="s">
        <v>16</v>
      </c>
      <c r="AF7" s="510" t="s">
        <v>17</v>
      </c>
      <c r="AL7" s="499" t="s">
        <v>15</v>
      </c>
      <c r="AM7" s="510" t="s">
        <v>142</v>
      </c>
      <c r="AN7" s="499" t="s">
        <v>16</v>
      </c>
      <c r="AO7" s="510" t="s">
        <v>142</v>
      </c>
      <c r="AP7" s="517" t="s">
        <v>17</v>
      </c>
      <c r="AQ7" s="510" t="s">
        <v>142</v>
      </c>
    </row>
    <row r="8" spans="1:43" x14ac:dyDescent="0.25">
      <c r="A8" s="491"/>
      <c r="B8" s="492"/>
      <c r="C8" s="492"/>
      <c r="D8" s="492"/>
      <c r="E8" s="492"/>
      <c r="F8" s="515"/>
      <c r="G8" s="130"/>
      <c r="J8" s="16"/>
      <c r="N8" s="494"/>
      <c r="O8" s="496"/>
      <c r="P8" s="498"/>
      <c r="S8" s="16"/>
      <c r="U8" s="500"/>
      <c r="V8" s="513"/>
      <c r="W8" s="511"/>
      <c r="Z8" s="16"/>
      <c r="AD8" s="500"/>
      <c r="AE8" s="513"/>
      <c r="AF8" s="511"/>
      <c r="AI8" s="16"/>
      <c r="AL8" s="516"/>
      <c r="AM8" s="511"/>
      <c r="AN8" s="516"/>
      <c r="AO8" s="511"/>
      <c r="AP8" s="518"/>
      <c r="AQ8" s="519"/>
    </row>
    <row r="9" spans="1:43" x14ac:dyDescent="0.25">
      <c r="A9" s="180"/>
      <c r="B9" s="24"/>
      <c r="C9" s="24"/>
      <c r="D9" s="24"/>
      <c r="E9" s="24"/>
      <c r="F9" s="24"/>
      <c r="G9" s="354"/>
      <c r="J9" s="71" t="s">
        <v>70</v>
      </c>
      <c r="K9" s="17"/>
      <c r="L9" s="17"/>
      <c r="M9" s="17"/>
      <c r="N9" s="363">
        <f>SUM(N11:N12)</f>
        <v>0</v>
      </c>
      <c r="O9" s="363">
        <f>SUM(O11:O12)</f>
        <v>0</v>
      </c>
      <c r="P9" s="364">
        <f>SUM(P11:P12)</f>
        <v>0</v>
      </c>
      <c r="S9" s="115" t="s">
        <v>90</v>
      </c>
      <c r="T9" s="116"/>
      <c r="U9" s="379">
        <f>N53</f>
        <v>0</v>
      </c>
      <c r="V9" s="317">
        <f>O53</f>
        <v>0</v>
      </c>
      <c r="W9" s="380">
        <f>P53</f>
        <v>0</v>
      </c>
      <c r="Z9" s="184" t="s">
        <v>164</v>
      </c>
      <c r="AA9" s="17"/>
      <c r="AB9" s="17"/>
      <c r="AC9" s="17"/>
      <c r="AD9" s="403">
        <f>G10+G19+G28</f>
        <v>0</v>
      </c>
      <c r="AE9" s="392"/>
      <c r="AF9" s="404"/>
      <c r="AI9" s="67" t="s">
        <v>143</v>
      </c>
      <c r="AJ9" s="68"/>
      <c r="AK9" s="69"/>
      <c r="AL9" s="408">
        <f>N9</f>
        <v>0</v>
      </c>
      <c r="AM9" s="70">
        <v>1</v>
      </c>
      <c r="AN9" s="408">
        <f>O9</f>
        <v>0</v>
      </c>
      <c r="AO9" s="70">
        <v>1</v>
      </c>
      <c r="AP9" s="410">
        <f>P9</f>
        <v>0</v>
      </c>
      <c r="AQ9" s="70">
        <v>1</v>
      </c>
    </row>
    <row r="10" spans="1:43" x14ac:dyDescent="0.25">
      <c r="A10" s="77" t="s">
        <v>64</v>
      </c>
      <c r="B10" s="78"/>
      <c r="C10" s="78"/>
      <c r="D10" s="78"/>
      <c r="E10" s="78"/>
      <c r="F10" s="78"/>
      <c r="G10" s="355">
        <f>SUM(G11:G17)</f>
        <v>0</v>
      </c>
      <c r="J10" s="183"/>
      <c r="K10" s="16"/>
      <c r="L10" s="16"/>
      <c r="M10" s="16"/>
      <c r="N10" s="365"/>
      <c r="O10" s="365"/>
      <c r="P10" s="366"/>
      <c r="S10" s="21" t="s">
        <v>91</v>
      </c>
      <c r="T10" s="62"/>
      <c r="U10" s="381">
        <f>N47</f>
        <v>0</v>
      </c>
      <c r="V10" s="307">
        <f>O47</f>
        <v>0</v>
      </c>
      <c r="W10" s="376">
        <f>P47</f>
        <v>0</v>
      </c>
      <c r="Z10" s="72" t="s">
        <v>108</v>
      </c>
      <c r="AA10" s="73"/>
      <c r="AB10" s="73"/>
      <c r="AC10" s="73"/>
      <c r="AD10" s="394" t="str">
        <f>G33</f>
        <v/>
      </c>
      <c r="AE10" s="395"/>
      <c r="AF10" s="396"/>
      <c r="AI10" s="74" t="s">
        <v>144</v>
      </c>
      <c r="AJ10" s="73"/>
      <c r="AK10" s="75"/>
      <c r="AL10" s="394">
        <f t="shared" ref="AL10:AQ10" si="0">AL9</f>
        <v>0</v>
      </c>
      <c r="AM10" s="76">
        <f t="shared" si="0"/>
        <v>1</v>
      </c>
      <c r="AN10" s="394">
        <f t="shared" si="0"/>
        <v>0</v>
      </c>
      <c r="AO10" s="76">
        <f t="shared" si="0"/>
        <v>1</v>
      </c>
      <c r="AP10" s="411">
        <f t="shared" si="0"/>
        <v>0</v>
      </c>
      <c r="AQ10" s="76">
        <f t="shared" si="0"/>
        <v>1</v>
      </c>
    </row>
    <row r="11" spans="1:43" x14ac:dyDescent="0.25">
      <c r="A11" s="83" t="str">
        <f>'1 - Les Investissements'!A6</f>
        <v>Frais d'établissement</v>
      </c>
      <c r="B11" s="78"/>
      <c r="C11" s="78"/>
      <c r="D11" s="78"/>
      <c r="E11" s="78"/>
      <c r="F11" s="78"/>
      <c r="G11" s="356" t="str">
        <f>IF(ISBLANK('1 - Les Investissements'!C6),"",'1 - Les Investissements'!C6)</f>
        <v/>
      </c>
      <c r="J11" s="79" t="s">
        <v>231</v>
      </c>
      <c r="K11" s="73"/>
      <c r="L11" s="73"/>
      <c r="M11" s="73"/>
      <c r="N11" s="367">
        <f>'3 - Les opérations'!O6</f>
        <v>0</v>
      </c>
      <c r="O11" s="367">
        <f>'3 - Les opérations'!P6</f>
        <v>0</v>
      </c>
      <c r="P11" s="368">
        <f>'3 - Les opérations'!Q6</f>
        <v>0</v>
      </c>
      <c r="S11" s="80" t="s">
        <v>89</v>
      </c>
      <c r="T11" s="81"/>
      <c r="U11" s="379">
        <f>U9+U10</f>
        <v>0</v>
      </c>
      <c r="V11" s="317">
        <f>V9+V10</f>
        <v>0</v>
      </c>
      <c r="W11" s="380">
        <f>W9+W10</f>
        <v>0</v>
      </c>
      <c r="Z11" s="72" t="s">
        <v>109</v>
      </c>
      <c r="AA11" s="73"/>
      <c r="AB11" s="73"/>
      <c r="AC11" s="73"/>
      <c r="AD11" s="394">
        <f>U30</f>
        <v>0</v>
      </c>
      <c r="AE11" s="395">
        <f>V30-U30</f>
        <v>0</v>
      </c>
      <c r="AF11" s="395">
        <f>W30-V30</f>
        <v>0</v>
      </c>
      <c r="AI11" s="74" t="s">
        <v>73</v>
      </c>
      <c r="AJ11" s="73"/>
      <c r="AK11" s="75"/>
      <c r="AL11" s="394">
        <f>N14</f>
        <v>0</v>
      </c>
      <c r="AM11" s="82">
        <f>IFERROR(AL11/$AL$10,0)</f>
        <v>0</v>
      </c>
      <c r="AN11" s="394">
        <f>O14</f>
        <v>0</v>
      </c>
      <c r="AO11" s="82">
        <f>IFERROR(AN11/$AL$10,0)</f>
        <v>0</v>
      </c>
      <c r="AP11" s="411">
        <f>P14</f>
        <v>0</v>
      </c>
      <c r="AQ11" s="82">
        <f>IFERROR(AP11/$AL$10,0)</f>
        <v>0</v>
      </c>
    </row>
    <row r="12" spans="1:43" x14ac:dyDescent="0.25">
      <c r="A12" s="83" t="str">
        <f>'1 - Les Investissements'!A7</f>
        <v>Dépôt marque, brevet, licence...</v>
      </c>
      <c r="B12" s="78"/>
      <c r="C12" s="78"/>
      <c r="D12" s="78"/>
      <c r="E12" s="78"/>
      <c r="F12" s="78"/>
      <c r="G12" s="356" t="str">
        <f>IF(ISBLANK('1 - Les Investissements'!C7),"",'1 - Les Investissements'!C7)</f>
        <v/>
      </c>
      <c r="J12" s="79" t="s">
        <v>71</v>
      </c>
      <c r="K12" s="73"/>
      <c r="L12" s="73"/>
      <c r="M12" s="73"/>
      <c r="N12" s="367">
        <f>'3 - Les opérations'!O23</f>
        <v>0</v>
      </c>
      <c r="O12" s="367">
        <f>'3 - Les opérations'!P23</f>
        <v>0</v>
      </c>
      <c r="P12" s="368">
        <f>'3 - Les opérations'!Q23</f>
        <v>0</v>
      </c>
      <c r="S12" s="21" t="s">
        <v>92</v>
      </c>
      <c r="T12" s="62"/>
      <c r="U12" s="381">
        <f>'2 - Le Financement'!G33</f>
        <v>0</v>
      </c>
      <c r="V12" s="381">
        <f>'2 - Le Financement'!I33</f>
        <v>0</v>
      </c>
      <c r="W12" s="376">
        <f>'2 - Le Financement'!K33</f>
        <v>0</v>
      </c>
      <c r="Z12" s="72" t="s">
        <v>110</v>
      </c>
      <c r="AA12" s="73"/>
      <c r="AB12" s="73"/>
      <c r="AC12" s="73"/>
      <c r="AD12" s="394">
        <f>U12</f>
        <v>0</v>
      </c>
      <c r="AE12" s="395">
        <f>V12</f>
        <v>0</v>
      </c>
      <c r="AF12" s="396">
        <f>W12</f>
        <v>0</v>
      </c>
      <c r="AI12" s="88" t="s">
        <v>145</v>
      </c>
      <c r="AJ12" s="89"/>
      <c r="AK12" s="120"/>
      <c r="AL12" s="400">
        <f>AL10-AL11</f>
        <v>0</v>
      </c>
      <c r="AM12" s="121">
        <f>IFERROR(AL12/$AL$10,0)</f>
        <v>0</v>
      </c>
      <c r="AN12" s="400">
        <f>AN10-AN11</f>
        <v>0</v>
      </c>
      <c r="AO12" s="121">
        <f>IFERROR(AN12/$AL$10,0)</f>
        <v>0</v>
      </c>
      <c r="AP12" s="412">
        <f>AP10-AP11</f>
        <v>0</v>
      </c>
      <c r="AQ12" s="121">
        <f>IFERROR(AP12/$AL$10,0)</f>
        <v>0</v>
      </c>
    </row>
    <row r="13" spans="1:43" x14ac:dyDescent="0.25">
      <c r="A13" s="83" t="str">
        <f>'1 - Les Investissements'!A8</f>
        <v>Logiciels</v>
      </c>
      <c r="B13" s="78"/>
      <c r="C13" s="78"/>
      <c r="D13" s="78"/>
      <c r="E13" s="78"/>
      <c r="F13" s="78"/>
      <c r="G13" s="356" t="str">
        <f>IF(ISBLANK('1 - Les Investissements'!C8),"",'1 - Les Investissements'!C8)</f>
        <v/>
      </c>
      <c r="J13" s="79"/>
      <c r="K13" s="73"/>
      <c r="L13" s="73"/>
      <c r="M13" s="73"/>
      <c r="N13" s="367"/>
      <c r="O13" s="367"/>
      <c r="P13" s="369"/>
      <c r="S13" s="84" t="s">
        <v>93</v>
      </c>
      <c r="T13" s="85"/>
      <c r="U13" s="382">
        <f>U11-U12</f>
        <v>0</v>
      </c>
      <c r="V13" s="383">
        <f>V11-V12</f>
        <v>0</v>
      </c>
      <c r="W13" s="384">
        <f>W11-W12</f>
        <v>0</v>
      </c>
      <c r="Z13" s="88" t="s">
        <v>111</v>
      </c>
      <c r="AA13" s="89"/>
      <c r="AB13" s="89"/>
      <c r="AC13" s="89"/>
      <c r="AD13" s="405">
        <f>SUM(AD9:AD12)</f>
        <v>0</v>
      </c>
      <c r="AE13" s="406">
        <f>SUM(AE9:AE12)</f>
        <v>0</v>
      </c>
      <c r="AF13" s="407">
        <f>SUM(AF9:AF12)</f>
        <v>0</v>
      </c>
      <c r="AI13" s="74" t="s">
        <v>134</v>
      </c>
      <c r="AJ13" s="73"/>
      <c r="AK13" s="75"/>
      <c r="AL13" s="394">
        <f>N20</f>
        <v>0</v>
      </c>
      <c r="AM13" s="82">
        <f>IFERROR(AL13/$AL$10,0)</f>
        <v>0</v>
      </c>
      <c r="AN13" s="394">
        <f>O20</f>
        <v>0</v>
      </c>
      <c r="AO13" s="82">
        <f>IFERROR(AN13/$AL$10,0)</f>
        <v>0</v>
      </c>
      <c r="AP13" s="411">
        <f>P20</f>
        <v>0</v>
      </c>
      <c r="AQ13" s="82">
        <f>IFERROR(AP13/$AL$10,0)</f>
        <v>0</v>
      </c>
    </row>
    <row r="14" spans="1:43" x14ac:dyDescent="0.25">
      <c r="A14" s="83" t="str">
        <f>'1 - Les Investissements'!A9</f>
        <v>Droits d’entrée</v>
      </c>
      <c r="B14" s="78"/>
      <c r="C14" s="78"/>
      <c r="D14" s="78"/>
      <c r="E14" s="78"/>
      <c r="F14" s="78"/>
      <c r="G14" s="356" t="str">
        <f>IF(ISBLANK('1 - Les Investissements'!C9),"",'1 - Les Investissements'!C9)</f>
        <v/>
      </c>
      <c r="J14" s="86" t="s">
        <v>72</v>
      </c>
      <c r="K14" s="73"/>
      <c r="L14" s="73"/>
      <c r="M14" s="73"/>
      <c r="N14" s="319">
        <f>SUM(N16:N17)</f>
        <v>0</v>
      </c>
      <c r="O14" s="319">
        <f>SUM(O16:O17)</f>
        <v>0</v>
      </c>
      <c r="P14" s="370">
        <f>SUM(P16:P17)</f>
        <v>0</v>
      </c>
      <c r="Z14" s="72" t="s">
        <v>112</v>
      </c>
      <c r="AA14" s="73"/>
      <c r="AB14" s="73"/>
      <c r="AC14" s="73"/>
      <c r="AD14" s="394">
        <f>G40</f>
        <v>0</v>
      </c>
      <c r="AE14" s="395"/>
      <c r="AF14" s="396"/>
      <c r="AI14" s="88" t="s">
        <v>76</v>
      </c>
      <c r="AJ14" s="89"/>
      <c r="AK14" s="120"/>
      <c r="AL14" s="400">
        <f>AL12-AL13</f>
        <v>0</v>
      </c>
      <c r="AM14" s="121">
        <f>IFERROR(AL14/$AL$10,0)</f>
        <v>0</v>
      </c>
      <c r="AN14" s="400">
        <f>AN12-AN13</f>
        <v>0</v>
      </c>
      <c r="AO14" s="121">
        <f>IFERROR(AN14/$AL$10,0)</f>
        <v>0</v>
      </c>
      <c r="AP14" s="412">
        <f>AP12-AP13</f>
        <v>0</v>
      </c>
      <c r="AQ14" s="121">
        <f>IFERROR(AP14/$AL$10,0)</f>
        <v>0</v>
      </c>
    </row>
    <row r="15" spans="1:43" x14ac:dyDescent="0.25">
      <c r="A15" s="83" t="str">
        <f>'1 - Les Investissements'!A10</f>
        <v>Droit au bail</v>
      </c>
      <c r="B15" s="78"/>
      <c r="C15" s="78"/>
      <c r="D15" s="78"/>
      <c r="E15" s="78"/>
      <c r="F15" s="78"/>
      <c r="G15" s="356" t="str">
        <f>IF(ISBLANK('1 - Les Investissements'!C10),"",'1 - Les Investissements'!C10)</f>
        <v/>
      </c>
      <c r="J15" s="86"/>
      <c r="K15" s="73"/>
      <c r="L15" s="73"/>
      <c r="M15" s="73"/>
      <c r="N15" s="319"/>
      <c r="O15" s="319"/>
      <c r="P15" s="370"/>
      <c r="Z15" s="72" t="s">
        <v>113</v>
      </c>
      <c r="AA15" s="73"/>
      <c r="AB15" s="73"/>
      <c r="AC15" s="73"/>
      <c r="AD15" s="394">
        <f>G49</f>
        <v>0</v>
      </c>
      <c r="AE15" s="395"/>
      <c r="AF15" s="396"/>
      <c r="AI15" s="74" t="s">
        <v>77</v>
      </c>
      <c r="AJ15" s="16"/>
      <c r="AK15" s="63"/>
      <c r="AL15" s="394">
        <f>N36</f>
        <v>0</v>
      </c>
      <c r="AM15" s="82">
        <f t="shared" ref="AM15:AO24" si="1">IFERROR(AL15/$AL$10,0)</f>
        <v>0</v>
      </c>
      <c r="AN15" s="394">
        <f>O36</f>
        <v>0</v>
      </c>
      <c r="AO15" s="82">
        <f t="shared" si="1"/>
        <v>0</v>
      </c>
      <c r="AP15" s="411">
        <f>P36</f>
        <v>0</v>
      </c>
      <c r="AQ15" s="82">
        <f t="shared" ref="AQ15" si="2">IFERROR(AP15/$AL$10,0)</f>
        <v>0</v>
      </c>
    </row>
    <row r="16" spans="1:43" ht="15" customHeight="1" x14ac:dyDescent="0.25">
      <c r="A16" s="83" t="str">
        <f>'1 - Les Investissements'!A11</f>
        <v>Fonds de commerce</v>
      </c>
      <c r="B16" s="78"/>
      <c r="C16" s="78"/>
      <c r="D16" s="78"/>
      <c r="E16" s="78"/>
      <c r="F16" s="78"/>
      <c r="G16" s="356" t="str">
        <f>IF(ISBLANK('1 - Les Investissements'!C11),"",'1 - Les Investissements'!C11)</f>
        <v/>
      </c>
      <c r="J16" s="79" t="s">
        <v>198</v>
      </c>
      <c r="K16" s="73"/>
      <c r="L16" s="73"/>
      <c r="M16" s="73"/>
      <c r="N16" s="367">
        <f>'3 - Les opérations'!O13</f>
        <v>0</v>
      </c>
      <c r="O16" s="367">
        <f>'3 - Les opérations'!P13</f>
        <v>0</v>
      </c>
      <c r="P16" s="368">
        <f>'3 - Les opérations'!Q13</f>
        <v>0</v>
      </c>
      <c r="Z16" s="72" t="s">
        <v>114</v>
      </c>
      <c r="AA16" s="73"/>
      <c r="AB16" s="73"/>
      <c r="AC16" s="73"/>
      <c r="AD16" s="394">
        <f>G46</f>
        <v>0</v>
      </c>
      <c r="AE16" s="395"/>
      <c r="AF16" s="396"/>
      <c r="AI16" s="74" t="s">
        <v>146</v>
      </c>
      <c r="AJ16" s="16"/>
      <c r="AK16" s="63"/>
      <c r="AL16" s="394">
        <f>SUM(N39:N42)</f>
        <v>0</v>
      </c>
      <c r="AM16" s="82">
        <f t="shared" si="1"/>
        <v>0</v>
      </c>
      <c r="AN16" s="394">
        <f>SUM(O39:O42)</f>
        <v>0</v>
      </c>
      <c r="AO16" s="82">
        <f t="shared" si="1"/>
        <v>0</v>
      </c>
      <c r="AP16" s="411">
        <f>SUM(P39:P42)</f>
        <v>0</v>
      </c>
      <c r="AQ16" s="82">
        <f t="shared" ref="AQ16" si="3">IFERROR(AP16/$AL$10,0)</f>
        <v>0</v>
      </c>
    </row>
    <row r="17" spans="1:43" ht="15" customHeight="1" x14ac:dyDescent="0.25">
      <c r="A17" s="83" t="str">
        <f>'1 - Les Investissements'!A12</f>
        <v>Caution ou dépôt de garantie</v>
      </c>
      <c r="B17" s="78"/>
      <c r="C17" s="78"/>
      <c r="D17" s="78"/>
      <c r="E17" s="78"/>
      <c r="F17" s="78"/>
      <c r="G17" s="356" t="str">
        <f>IF(ISBLANK('1 - Les Investissements'!C12),"",'1 - Les Investissements'!C12)</f>
        <v/>
      </c>
      <c r="J17" s="79" t="s">
        <v>199</v>
      </c>
      <c r="K17" s="73"/>
      <c r="L17" s="73"/>
      <c r="M17" s="73"/>
      <c r="N17" s="367">
        <f>'3 - Les opérations'!O30</f>
        <v>0</v>
      </c>
      <c r="O17" s="367">
        <f>'3 - Les opérations'!P30</f>
        <v>0</v>
      </c>
      <c r="P17" s="368">
        <f>'3 - Les opérations'!Q30</f>
        <v>0</v>
      </c>
      <c r="Z17" s="72" t="s">
        <v>115</v>
      </c>
      <c r="AA17" s="73"/>
      <c r="AB17" s="73"/>
      <c r="AC17" s="73"/>
      <c r="AD17" s="394">
        <f>G47</f>
        <v>0</v>
      </c>
      <c r="AE17" s="395"/>
      <c r="AF17" s="396"/>
      <c r="AI17" s="88" t="s">
        <v>82</v>
      </c>
      <c r="AJ17" s="89"/>
      <c r="AK17" s="120"/>
      <c r="AL17" s="400">
        <f>AL14-AL15-AL16</f>
        <v>0</v>
      </c>
      <c r="AM17" s="121">
        <f t="shared" si="1"/>
        <v>0</v>
      </c>
      <c r="AN17" s="400">
        <f>AN14-AN15-AN16</f>
        <v>0</v>
      </c>
      <c r="AO17" s="121">
        <f t="shared" si="1"/>
        <v>0</v>
      </c>
      <c r="AP17" s="412">
        <f>AP14-AP15-AP16</f>
        <v>0</v>
      </c>
      <c r="AQ17" s="121">
        <f t="shared" ref="AQ17" si="4">IFERROR(AP17/$AL$10,0)</f>
        <v>0</v>
      </c>
    </row>
    <row r="18" spans="1:43" ht="15.75" customHeight="1" x14ac:dyDescent="0.25">
      <c r="A18" s="83"/>
      <c r="B18" s="78"/>
      <c r="C18" s="78"/>
      <c r="D18" s="78"/>
      <c r="E18" s="78"/>
      <c r="F18" s="78"/>
      <c r="G18" s="356"/>
      <c r="J18" s="182"/>
      <c r="K18" s="114"/>
      <c r="L18" s="114"/>
      <c r="M18" s="114"/>
      <c r="N18" s="371"/>
      <c r="O18" s="371"/>
      <c r="P18" s="372"/>
      <c r="Z18" s="72" t="s">
        <v>116</v>
      </c>
      <c r="AA18" s="73"/>
      <c r="AB18" s="73"/>
      <c r="AC18" s="73"/>
      <c r="AD18" s="394">
        <f>U11</f>
        <v>0</v>
      </c>
      <c r="AE18" s="395">
        <f>V11</f>
        <v>0</v>
      </c>
      <c r="AF18" s="396">
        <f>W11</f>
        <v>0</v>
      </c>
      <c r="AI18" s="74" t="s">
        <v>147</v>
      </c>
      <c r="AJ18" s="73"/>
      <c r="AK18" s="75"/>
      <c r="AL18" s="394">
        <f>N47</f>
        <v>0</v>
      </c>
      <c r="AM18" s="82">
        <f t="shared" si="1"/>
        <v>0</v>
      </c>
      <c r="AN18" s="394">
        <f>O47</f>
        <v>0</v>
      </c>
      <c r="AO18" s="82">
        <f t="shared" si="1"/>
        <v>0</v>
      </c>
      <c r="AP18" s="411">
        <f>P47</f>
        <v>0</v>
      </c>
      <c r="AQ18" s="82">
        <f t="shared" ref="AQ18" si="5">IFERROR(AP18/$AL$10,0)</f>
        <v>0</v>
      </c>
    </row>
    <row r="19" spans="1:43" ht="15.75" thickBot="1" x14ac:dyDescent="0.3">
      <c r="A19" s="77" t="s">
        <v>65</v>
      </c>
      <c r="B19" s="78"/>
      <c r="C19" s="78"/>
      <c r="D19" s="78"/>
      <c r="E19" s="78"/>
      <c r="F19" s="78"/>
      <c r="G19" s="355">
        <f>SUM(G20:G26)</f>
        <v>0</v>
      </c>
      <c r="J19" s="88" t="s">
        <v>74</v>
      </c>
      <c r="K19" s="89"/>
      <c r="L19" s="89"/>
      <c r="M19" s="89"/>
      <c r="N19" s="316">
        <f>N9-N14</f>
        <v>0</v>
      </c>
      <c r="O19" s="316">
        <f>O9-O14</f>
        <v>0</v>
      </c>
      <c r="P19" s="373">
        <f>P9-P14</f>
        <v>0</v>
      </c>
      <c r="Z19" s="88" t="s">
        <v>117</v>
      </c>
      <c r="AA19" s="89"/>
      <c r="AB19" s="89"/>
      <c r="AC19" s="89"/>
      <c r="AD19" s="400">
        <f>SUM(AD14:AD18)</f>
        <v>0</v>
      </c>
      <c r="AE19" s="401">
        <f>SUM(AE14:AE18)</f>
        <v>0</v>
      </c>
      <c r="AF19" s="402">
        <f>SUM(AF14:AF18)</f>
        <v>0</v>
      </c>
      <c r="AI19" s="88" t="s">
        <v>148</v>
      </c>
      <c r="AJ19" s="89"/>
      <c r="AK19" s="120"/>
      <c r="AL19" s="400">
        <f>AL17-AL18</f>
        <v>0</v>
      </c>
      <c r="AM19" s="121">
        <f t="shared" si="1"/>
        <v>0</v>
      </c>
      <c r="AN19" s="400">
        <f>AN17-AN18</f>
        <v>0</v>
      </c>
      <c r="AO19" s="121">
        <f t="shared" si="1"/>
        <v>0</v>
      </c>
      <c r="AP19" s="412">
        <f>AP17-AP18</f>
        <v>0</v>
      </c>
      <c r="AQ19" s="121">
        <f t="shared" ref="AQ19" si="6">IFERROR(AP19/$AL$10,0)</f>
        <v>0</v>
      </c>
    </row>
    <row r="20" spans="1:43" x14ac:dyDescent="0.25">
      <c r="A20" s="83" t="str">
        <f>'1 - Les Investissements'!A15</f>
        <v>Terrains</v>
      </c>
      <c r="B20" s="78"/>
      <c r="C20" s="78"/>
      <c r="D20" s="78"/>
      <c r="E20" s="78"/>
      <c r="F20" s="78"/>
      <c r="G20" s="356" t="str">
        <f>IF(ISBLANK('1 - Les Investissements'!C15),"",'1 - Les Investissements'!C15)</f>
        <v/>
      </c>
      <c r="J20" s="86" t="s">
        <v>75</v>
      </c>
      <c r="K20" s="73"/>
      <c r="L20" s="73"/>
      <c r="M20" s="73"/>
      <c r="N20" s="319">
        <f>SUM(N22:N33)</f>
        <v>0</v>
      </c>
      <c r="O20" s="319">
        <f>SUM(O22:O31)</f>
        <v>0</v>
      </c>
      <c r="P20" s="370">
        <f>SUM(P22:P31)</f>
        <v>0</v>
      </c>
      <c r="S20" s="501" t="s">
        <v>309</v>
      </c>
      <c r="T20" s="502"/>
      <c r="U20" s="502"/>
      <c r="V20" s="502"/>
      <c r="W20" s="503"/>
      <c r="Z20" s="72" t="s">
        <v>118</v>
      </c>
      <c r="AA20" s="73"/>
      <c r="AB20" s="73"/>
      <c r="AC20" s="73"/>
      <c r="AD20" s="394">
        <f>AD19-AD13</f>
        <v>0</v>
      </c>
      <c r="AE20" s="395">
        <f>AE19-AE13</f>
        <v>0</v>
      </c>
      <c r="AF20" s="396">
        <f>AF19-AF13</f>
        <v>0</v>
      </c>
      <c r="AI20" s="74" t="s">
        <v>149</v>
      </c>
      <c r="AJ20" s="16"/>
      <c r="AK20" s="63"/>
      <c r="AL20" s="394">
        <f>N45</f>
        <v>0</v>
      </c>
      <c r="AM20" s="82">
        <f t="shared" si="1"/>
        <v>0</v>
      </c>
      <c r="AN20" s="394">
        <f>O45</f>
        <v>0</v>
      </c>
      <c r="AO20" s="82">
        <f t="shared" si="1"/>
        <v>0</v>
      </c>
      <c r="AP20" s="411">
        <f>P45</f>
        <v>0</v>
      </c>
      <c r="AQ20" s="82">
        <f t="shared" ref="AQ20" si="7">IFERROR(AP20/$AL$10,0)</f>
        <v>0</v>
      </c>
    </row>
    <row r="21" spans="1:43" x14ac:dyDescent="0.25">
      <c r="A21" s="83" t="str">
        <f>'1 - Les Investissements'!A16</f>
        <v>Constructions, bâtiments</v>
      </c>
      <c r="B21" s="78"/>
      <c r="C21" s="78"/>
      <c r="D21" s="78"/>
      <c r="E21" s="78"/>
      <c r="F21" s="78"/>
      <c r="G21" s="356" t="str">
        <f>IF(ISBLANK('1 - Les Investissements'!C16),"",'1 - Les Investissements'!C16)</f>
        <v/>
      </c>
      <c r="J21" s="104"/>
      <c r="K21" s="78"/>
      <c r="L21" s="78"/>
      <c r="M21" s="78"/>
      <c r="N21" s="367"/>
      <c r="O21" s="374"/>
      <c r="P21" s="368"/>
      <c r="S21" s="504"/>
      <c r="T21" s="505"/>
      <c r="U21" s="505"/>
      <c r="V21" s="505"/>
      <c r="W21" s="506"/>
      <c r="Z21" s="88" t="s">
        <v>119</v>
      </c>
      <c r="AA21" s="89"/>
      <c r="AB21" s="89"/>
      <c r="AC21" s="89"/>
      <c r="AD21" s="400">
        <f>AD20</f>
        <v>0</v>
      </c>
      <c r="AE21" s="401">
        <f>AD21+AE20</f>
        <v>0</v>
      </c>
      <c r="AF21" s="402">
        <f>+AE21+AF20</f>
        <v>0</v>
      </c>
      <c r="AI21" s="74" t="s">
        <v>150</v>
      </c>
      <c r="AJ21" s="16"/>
      <c r="AK21" s="63"/>
      <c r="AL21" s="394">
        <f>AL20*-1</f>
        <v>0</v>
      </c>
      <c r="AM21" s="82">
        <f t="shared" si="1"/>
        <v>0</v>
      </c>
      <c r="AN21" s="394">
        <f>AN20*-1</f>
        <v>0</v>
      </c>
      <c r="AO21" s="82">
        <f t="shared" si="1"/>
        <v>0</v>
      </c>
      <c r="AP21" s="411">
        <f>AP20*-1</f>
        <v>0</v>
      </c>
      <c r="AQ21" s="82">
        <f t="shared" ref="AQ21" si="8">IFERROR(AP21/$AL$10,0)</f>
        <v>0</v>
      </c>
    </row>
    <row r="22" spans="1:43" ht="15.75" thickBot="1" x14ac:dyDescent="0.3">
      <c r="A22" s="83" t="str">
        <f>'1 - Les Investissements'!A17</f>
        <v>Matériel technique</v>
      </c>
      <c r="B22" s="78"/>
      <c r="C22" s="78"/>
      <c r="D22" s="78"/>
      <c r="E22" s="78"/>
      <c r="F22" s="78"/>
      <c r="G22" s="356" t="str">
        <f>IF(ISBLANK('1 - Les Investissements'!C17),"",'1 - Les Investissements'!C17)</f>
        <v/>
      </c>
      <c r="J22" s="83" t="str">
        <f>IF(ISBLANK('3 - Les opérations'!A38),"",'3 - Les opérations'!B38)</f>
        <v>Assurances, Primes versées</v>
      </c>
      <c r="K22" s="73"/>
      <c r="L22" s="73"/>
      <c r="M22" s="73"/>
      <c r="N22" s="367">
        <f>IF(ISBLANK('3 - Les opérations'!C38),0,'3 - Les opérations'!C38)</f>
        <v>0</v>
      </c>
      <c r="O22" s="367">
        <f>IF(ISBLANK('3 - Les opérations'!D38),0,'3 - Les opérations'!D38)</f>
        <v>0</v>
      </c>
      <c r="P22" s="368">
        <f>IF(ISBLANK('3 - Les opérations'!E38),0,'3 - Les opérations'!E38)</f>
        <v>0</v>
      </c>
      <c r="S22" s="507"/>
      <c r="T22" s="508"/>
      <c r="U22" s="508"/>
      <c r="V22" s="508"/>
      <c r="W22" s="509"/>
      <c r="Z22" s="73"/>
      <c r="AA22" s="73"/>
      <c r="AB22" s="73"/>
      <c r="AC22" s="73"/>
      <c r="AD22" s="73"/>
      <c r="AE22" s="73"/>
      <c r="AF22" s="73"/>
      <c r="AI22" s="88" t="s">
        <v>151</v>
      </c>
      <c r="AJ22" s="89"/>
      <c r="AK22" s="120"/>
      <c r="AL22" s="400">
        <f>AL19+AL21</f>
        <v>0</v>
      </c>
      <c r="AM22" s="121">
        <f t="shared" si="1"/>
        <v>0</v>
      </c>
      <c r="AN22" s="400">
        <f>AN19+AN21</f>
        <v>0</v>
      </c>
      <c r="AO22" s="121">
        <f t="shared" si="1"/>
        <v>0</v>
      </c>
      <c r="AP22" s="412">
        <f>AP19+AP21</f>
        <v>0</v>
      </c>
      <c r="AQ22" s="121">
        <f t="shared" ref="AQ22" si="9">IFERROR(AP22/$AL$10,0)</f>
        <v>0</v>
      </c>
    </row>
    <row r="23" spans="1:43" x14ac:dyDescent="0.25">
      <c r="A23" s="83" t="str">
        <f>'1 - Les Investissements'!A18</f>
        <v>Travaux et aménagements</v>
      </c>
      <c r="B23" s="78"/>
      <c r="C23" s="78"/>
      <c r="D23" s="78"/>
      <c r="E23" s="78"/>
      <c r="F23" s="78"/>
      <c r="G23" s="356" t="str">
        <f>IF(ISBLANK('1 - Les Investissements'!C18),"",'1 - Les Investissements'!C18)</f>
        <v/>
      </c>
      <c r="J23" s="83" t="str">
        <f>IF(ISBLANK('3 - Les opérations'!A39),"",'3 - Les opérations'!B39)</f>
        <v>Télécom,internet</v>
      </c>
      <c r="K23" s="73"/>
      <c r="L23" s="73"/>
      <c r="M23" s="73"/>
      <c r="N23" s="367">
        <f>IF(ISBLANK('3 - Les opérations'!C39),0,'3 - Les opérations'!C39)</f>
        <v>0</v>
      </c>
      <c r="O23" s="367">
        <f>IF(ISBLANK('3 - Les opérations'!D39),0,'3 - Les opérations'!D39)</f>
        <v>0</v>
      </c>
      <c r="P23" s="368">
        <f>IF(ISBLANK('3 - Les opérations'!E39),0,'3 - Les opérations'!E39)</f>
        <v>0</v>
      </c>
      <c r="Z23" s="92"/>
      <c r="AA23" s="73"/>
      <c r="AB23" s="73"/>
      <c r="AC23" s="93"/>
      <c r="AD23" s="93"/>
      <c r="AE23" s="73"/>
      <c r="AF23" s="73"/>
      <c r="AI23" s="88" t="s">
        <v>90</v>
      </c>
      <c r="AJ23" s="89"/>
      <c r="AK23" s="120"/>
      <c r="AL23" s="400">
        <f>IF(ISERROR(AL22-N50),AL22,(AL22-N50))</f>
        <v>0</v>
      </c>
      <c r="AM23" s="121">
        <f t="shared" si="1"/>
        <v>0</v>
      </c>
      <c r="AN23" s="400">
        <f>IF(ISERROR(AN22-O50),AN22,(AN22-O50))</f>
        <v>0</v>
      </c>
      <c r="AO23" s="121">
        <f t="shared" si="1"/>
        <v>0</v>
      </c>
      <c r="AP23" s="412">
        <f>IF(ISERROR(AP22-P50),AP22,(AP22-P50))</f>
        <v>0</v>
      </c>
      <c r="AQ23" s="121">
        <f t="shared" ref="AQ23" si="10">IFERROR(AP23/$AL$10,0)</f>
        <v>0</v>
      </c>
    </row>
    <row r="24" spans="1:43" x14ac:dyDescent="0.25">
      <c r="A24" s="83" t="str">
        <f>'1 - Les Investissements'!A19</f>
        <v>Matériel de Transport</v>
      </c>
      <c r="B24" s="78"/>
      <c r="C24" s="78"/>
      <c r="D24" s="78"/>
      <c r="E24" s="78"/>
      <c r="F24" s="78"/>
      <c r="G24" s="356" t="str">
        <f>IF(ISBLANK('1 - Les Investissements'!C19),"",'1 - Les Investissements'!C19)</f>
        <v/>
      </c>
      <c r="J24" s="83" t="str">
        <f>IF(ISBLANK('3 - Les opérations'!A40),"",'3 - Les opérations'!B40)</f>
        <v>Entretien et réparations</v>
      </c>
      <c r="K24" s="73"/>
      <c r="L24" s="73"/>
      <c r="M24" s="73"/>
      <c r="N24" s="367">
        <f>IF(ISBLANK('3 - Les opérations'!C40),0,'3 - Les opérations'!C40)</f>
        <v>0</v>
      </c>
      <c r="O24" s="367">
        <f>IF(ISBLANK('3 - Les opérations'!D40),0,'3 - Les opérations'!D40)</f>
        <v>0</v>
      </c>
      <c r="P24" s="368">
        <f>IF(ISBLANK('3 - Les opérations'!E40),0,'3 - Les opérations'!E40)</f>
        <v>0</v>
      </c>
      <c r="S24" s="87" t="s">
        <v>94</v>
      </c>
      <c r="Z24" s="95"/>
      <c r="AA24" s="95"/>
      <c r="AB24" s="73"/>
      <c r="AC24" s="96"/>
      <c r="AD24" s="16"/>
      <c r="AE24" s="16"/>
      <c r="AF24" s="16"/>
      <c r="AI24" s="97" t="s">
        <v>89</v>
      </c>
      <c r="AJ24" s="85"/>
      <c r="AK24" s="98"/>
      <c r="AL24" s="409">
        <f>AL23+AL18</f>
        <v>0</v>
      </c>
      <c r="AM24" s="99">
        <f t="shared" si="1"/>
        <v>0</v>
      </c>
      <c r="AN24" s="409">
        <f>AN23+AN18</f>
        <v>0</v>
      </c>
      <c r="AO24" s="99">
        <f t="shared" si="1"/>
        <v>0</v>
      </c>
      <c r="AP24" s="413">
        <f>AP23+AP18</f>
        <v>0</v>
      </c>
      <c r="AQ24" s="99">
        <f t="shared" ref="AQ24" si="11">IFERROR(AP24/$AL$10,0)</f>
        <v>0</v>
      </c>
    </row>
    <row r="25" spans="1:43" ht="15" customHeight="1" x14ac:dyDescent="0.25">
      <c r="A25" s="83" t="str">
        <f>'1 - Les Investissements'!A20</f>
        <v>Matériel de bureau</v>
      </c>
      <c r="B25" s="78"/>
      <c r="C25" s="78"/>
      <c r="D25" s="78"/>
      <c r="E25" s="78"/>
      <c r="F25" s="78"/>
      <c r="G25" s="356" t="str">
        <f>IF(ISBLANK('1 - Les Investissements'!C20),"",'1 - Les Investissements'!C20)</f>
        <v/>
      </c>
      <c r="J25" s="83" t="str">
        <f>IF(ISBLANK('3 - Les opérations'!A41),"",'3 - Les opérations'!B41)</f>
        <v>Locations autres</v>
      </c>
      <c r="K25" s="73"/>
      <c r="L25" s="73"/>
      <c r="M25" s="73"/>
      <c r="N25" s="367">
        <f>IF(ISBLANK('3 - Les opérations'!C41),0,'3 - Les opérations'!C41)</f>
        <v>0</v>
      </c>
      <c r="O25" s="367">
        <f>IF(ISBLANK('3 - Les opérations'!D41),0,'3 - Les opérations'!D41)</f>
        <v>0</v>
      </c>
      <c r="P25" s="368">
        <f>IF(ISBLANK('3 - Les opérations'!E41),0,'3 - Les opérations'!E41)</f>
        <v>0</v>
      </c>
      <c r="S25" s="90"/>
      <c r="T25" s="91"/>
      <c r="U25" s="499" t="s">
        <v>15</v>
      </c>
      <c r="V25" s="512" t="s">
        <v>16</v>
      </c>
      <c r="W25" s="510" t="s">
        <v>17</v>
      </c>
      <c r="Z25" s="16"/>
      <c r="AA25" s="73"/>
      <c r="AB25" s="73"/>
      <c r="AC25" s="73"/>
      <c r="AD25" s="16"/>
      <c r="AE25" s="22"/>
      <c r="AF25" s="16"/>
    </row>
    <row r="26" spans="1:43" ht="15" customHeight="1" x14ac:dyDescent="0.25">
      <c r="A26" s="83" t="str">
        <f>'1 - Les Investissements'!A21</f>
        <v>Mobilier</v>
      </c>
      <c r="B26" s="78"/>
      <c r="C26" s="78"/>
      <c r="D26" s="78"/>
      <c r="E26" s="78"/>
      <c r="F26" s="78"/>
      <c r="G26" s="356" t="str">
        <f>IF(ISBLANK('1 - Les Investissements'!C21),"",'1 - Les Investissements'!C21)</f>
        <v/>
      </c>
      <c r="J26" s="83" t="str">
        <f>IF(ISBLANK('3 - Les opérations'!A42),"",'3 - Les opérations'!B42)</f>
        <v>Eau,Electricité</v>
      </c>
      <c r="K26" s="73"/>
      <c r="L26" s="73"/>
      <c r="M26" s="73"/>
      <c r="N26" s="367">
        <f>IF(ISBLANK('3 - Les opérations'!C42),0,'3 - Les opérations'!C42)</f>
        <v>0</v>
      </c>
      <c r="O26" s="367">
        <f>IF(ISBLANK('3 - Les opérations'!D42),0,'3 - Les opérations'!D42)</f>
        <v>0</v>
      </c>
      <c r="P26" s="368">
        <f>IF(ISBLANK('3 - Les opérations'!E42),0,'3 - Les opérations'!E42)</f>
        <v>0</v>
      </c>
      <c r="S26" s="88" t="s">
        <v>96</v>
      </c>
      <c r="T26" s="117" t="s">
        <v>95</v>
      </c>
      <c r="U26" s="500"/>
      <c r="V26" s="513"/>
      <c r="W26" s="511"/>
      <c r="Z26" s="101"/>
      <c r="AA26" s="73"/>
      <c r="AB26" s="73"/>
      <c r="AC26" s="102"/>
      <c r="AD26" s="23"/>
      <c r="AE26" s="23"/>
      <c r="AF26" s="23"/>
    </row>
    <row r="27" spans="1:43" ht="15.75" customHeight="1" x14ac:dyDescent="0.25">
      <c r="A27" s="83"/>
      <c r="B27" s="78"/>
      <c r="C27" s="78"/>
      <c r="D27" s="78"/>
      <c r="E27" s="78"/>
      <c r="F27" s="78"/>
      <c r="G27" s="356"/>
      <c r="J27" s="83" t="str">
        <f>IF(ISBLANK('3 - Les opérations'!A43),"",'3 - Les opérations'!B43)</f>
        <v>Frais Bancaires</v>
      </c>
      <c r="K27" s="73"/>
      <c r="L27" s="73"/>
      <c r="M27" s="73"/>
      <c r="N27" s="367">
        <f>IF(ISBLANK('3 - Les opérations'!C43),0,'3 - Les opérations'!C43)</f>
        <v>0</v>
      </c>
      <c r="O27" s="367">
        <f>IF(ISBLANK('3 - Les opérations'!D43),0,'3 - Les opérations'!D43)</f>
        <v>0</v>
      </c>
      <c r="P27" s="368">
        <f>IF(ISBLANK('3 - Les opérations'!E43),0,'3 - Les opérations'!E43)</f>
        <v>0</v>
      </c>
      <c r="S27" s="184" t="s">
        <v>310</v>
      </c>
      <c r="T27" s="94">
        <f>'3 - Les opérations'!$L$37</f>
        <v>0</v>
      </c>
      <c r="U27" s="385">
        <f>'4 - Les Etats'!N9-'5 - Budget Prev Treso'!N16</f>
        <v>0</v>
      </c>
      <c r="V27" s="386">
        <f>O9/365*$T$27</f>
        <v>0</v>
      </c>
      <c r="W27" s="387">
        <f>P9/365*$T$27</f>
        <v>0</v>
      </c>
      <c r="Z27" s="16"/>
      <c r="AA27" s="73"/>
      <c r="AB27" s="73"/>
      <c r="AC27" s="73"/>
      <c r="AD27" s="24"/>
      <c r="AE27" s="24"/>
      <c r="AF27" s="24"/>
    </row>
    <row r="28" spans="1:43" x14ac:dyDescent="0.25">
      <c r="A28" s="77" t="s">
        <v>194</v>
      </c>
      <c r="B28" s="78"/>
      <c r="C28" s="78"/>
      <c r="D28" s="78"/>
      <c r="E28" s="78"/>
      <c r="F28" s="78"/>
      <c r="G28" s="355">
        <f>SUM(G29:G31)</f>
        <v>0</v>
      </c>
      <c r="J28" s="83" t="str">
        <f>IF(ISBLANK('3 - Les opérations'!A44),"",'3 - Les opérations'!B44)</f>
        <v/>
      </c>
      <c r="K28" s="73"/>
      <c r="L28" s="73"/>
      <c r="M28" s="73"/>
      <c r="N28" s="367">
        <f>IF(ISBLANK('3 - Les opérations'!C44),0,'3 - Les opérations'!C44)</f>
        <v>0</v>
      </c>
      <c r="O28" s="367">
        <f>IF(ISBLANK('3 - Les opérations'!D44),0,'3 - Les opérations'!D44)</f>
        <v>0</v>
      </c>
      <c r="P28" s="368">
        <f>IF(ISBLANK('3 - Les opérations'!E44),0,'3 - Les opérations'!E44)</f>
        <v>0</v>
      </c>
      <c r="S28" s="88" t="s">
        <v>97</v>
      </c>
      <c r="T28" s="89"/>
      <c r="U28" s="388"/>
      <c r="V28" s="389"/>
      <c r="W28" s="390"/>
      <c r="Z28" s="101"/>
      <c r="AA28" s="73"/>
      <c r="AB28" s="73"/>
      <c r="AC28" s="102"/>
      <c r="AD28" s="23"/>
      <c r="AE28" s="23"/>
      <c r="AF28" s="23"/>
    </row>
    <row r="29" spans="1:43" ht="15" customHeight="1" x14ac:dyDescent="0.25">
      <c r="A29" s="83" t="str">
        <f>'1 - Les Investissements'!A24</f>
        <v>Frais de dossier</v>
      </c>
      <c r="B29" s="78"/>
      <c r="C29" s="78"/>
      <c r="D29" s="78"/>
      <c r="E29" s="78"/>
      <c r="F29" s="78"/>
      <c r="G29" s="356" t="str">
        <f>IF(ISBLANK('1 - Les Investissements'!C24),"",'1 - Les Investissements'!C24)</f>
        <v/>
      </c>
      <c r="J29" s="83" t="str">
        <f>IF(ISBLANK('3 - Les opérations'!A45),"",'3 - Les opérations'!B45)</f>
        <v/>
      </c>
      <c r="K29" s="73"/>
      <c r="L29" s="73"/>
      <c r="M29" s="73"/>
      <c r="N29" s="367">
        <f>IF(ISBLANK('3 - Les opérations'!C45),0,'3 - Les opérations'!C45)</f>
        <v>0</v>
      </c>
      <c r="O29" s="367">
        <f>IF(ISBLANK('3 - Les opérations'!D45),0,'3 - Les opérations'!D45)</f>
        <v>0</v>
      </c>
      <c r="P29" s="368">
        <f>IF(ISBLANK('3 - Les opérations'!E45),0,'3 - Les opérations'!E45)</f>
        <v>0</v>
      </c>
      <c r="S29" s="348" t="s">
        <v>311</v>
      </c>
      <c r="T29" s="100">
        <f>'3 - Les opérations'!$L$38</f>
        <v>0</v>
      </c>
      <c r="U29" s="385">
        <f>N14-'5 - Budget Prev Treso'!N24</f>
        <v>0</v>
      </c>
      <c r="V29" s="386">
        <f>O14/365*$T$29</f>
        <v>0</v>
      </c>
      <c r="W29" s="387">
        <f>P14/365*$T$29</f>
        <v>0</v>
      </c>
      <c r="Z29" s="25"/>
      <c r="AA29" s="26"/>
      <c r="AB29" s="73"/>
      <c r="AC29" s="26"/>
      <c r="AD29" s="27"/>
      <c r="AE29" s="27"/>
      <c r="AF29" s="27"/>
    </row>
    <row r="30" spans="1:43" ht="15" customHeight="1" x14ac:dyDescent="0.25">
      <c r="A30" s="83" t="str">
        <f>'1 - Les Investissements'!A25</f>
        <v>Honoraires conseils</v>
      </c>
      <c r="B30" s="78"/>
      <c r="C30" s="78"/>
      <c r="D30" s="78"/>
      <c r="E30" s="78"/>
      <c r="F30" s="78"/>
      <c r="G30" s="356" t="str">
        <f>IF(ISBLANK('1 - Les Investissements'!C25),"",'1 - Les Investissements'!C25)</f>
        <v/>
      </c>
      <c r="J30" s="83" t="str">
        <f>IF(ISBLANK('3 - Les opérations'!A46),"",'3 - Les opérations'!B46)</f>
        <v/>
      </c>
      <c r="K30" s="73"/>
      <c r="L30" s="73"/>
      <c r="M30" s="73"/>
      <c r="N30" s="367">
        <f>IF(ISBLANK('3 - Les opérations'!C46),0,'3 - Les opérations'!C46)</f>
        <v>0</v>
      </c>
      <c r="O30" s="367">
        <f>IF(ISBLANK('3 - Les opérations'!D46),0,'3 - Les opérations'!D46)</f>
        <v>0</v>
      </c>
      <c r="P30" s="368">
        <f>IF(ISBLANK('3 - Les opérations'!E46),0,'3 - Les opérations'!E46)</f>
        <v>0</v>
      </c>
      <c r="S30" s="88" t="s">
        <v>98</v>
      </c>
      <c r="T30" s="89"/>
      <c r="U30" s="468">
        <f>U27-U29</f>
        <v>0</v>
      </c>
      <c r="V30" s="469">
        <f>V27-V29</f>
        <v>0</v>
      </c>
      <c r="W30" s="470">
        <f>W27-W29</f>
        <v>0</v>
      </c>
      <c r="Z30" s="73"/>
      <c r="AA30" s="73"/>
      <c r="AB30" s="73"/>
      <c r="AC30" s="73"/>
      <c r="AD30" s="73"/>
      <c r="AE30" s="73"/>
      <c r="AF30" s="73"/>
    </row>
    <row r="31" spans="1:43" ht="15.75" customHeight="1" x14ac:dyDescent="0.25">
      <c r="A31" s="83" t="str">
        <f>'1 - Les Investissements'!A26</f>
        <v>Publicité de  départ</v>
      </c>
      <c r="B31" s="78"/>
      <c r="C31" s="78"/>
      <c r="D31" s="78"/>
      <c r="E31" s="78"/>
      <c r="F31" s="78"/>
      <c r="G31" s="356" t="str">
        <f>IF(ISBLANK('1 - Les Investissements'!C26),"",'1 - Les Investissements'!C26)</f>
        <v/>
      </c>
      <c r="J31" s="83" t="str">
        <f>IF(ISBLANK('3 - Les opérations'!A47),"",'3 - Les opérations'!B47)</f>
        <v/>
      </c>
      <c r="K31" s="73"/>
      <c r="L31" s="73"/>
      <c r="M31" s="73"/>
      <c r="N31" s="367">
        <f>IF(ISBLANK('3 - Les opérations'!C47),0,'3 - Les opérations'!C47)</f>
        <v>0</v>
      </c>
      <c r="O31" s="367">
        <f>IF(ISBLANK('3 - Les opérations'!D47),0,'3 - Les opérations'!D47)</f>
        <v>0</v>
      </c>
      <c r="P31" s="368">
        <f>IF(ISBLANK('3 - Les opérations'!E47),0,'3 - Les opérations'!E47)</f>
        <v>0</v>
      </c>
      <c r="V31" s="471"/>
      <c r="Z31" s="73"/>
      <c r="AA31" s="73"/>
      <c r="AB31" s="73"/>
      <c r="AC31" s="73"/>
      <c r="AD31" s="73"/>
      <c r="AE31" s="73"/>
      <c r="AF31" s="73"/>
    </row>
    <row r="32" spans="1:43" ht="15" customHeight="1" x14ac:dyDescent="0.25">
      <c r="A32" s="104"/>
      <c r="B32" s="78"/>
      <c r="C32" s="78"/>
      <c r="D32" s="78"/>
      <c r="E32" s="78"/>
      <c r="F32" s="78"/>
      <c r="G32" s="357"/>
      <c r="J32" s="83"/>
      <c r="K32" s="16"/>
      <c r="L32" s="16"/>
      <c r="M32" s="16"/>
      <c r="N32" s="367"/>
      <c r="O32" s="367"/>
      <c r="P32" s="368"/>
      <c r="V32" s="472"/>
      <c r="Z32" s="28"/>
      <c r="AA32" s="28"/>
      <c r="AB32" s="28"/>
      <c r="AC32" s="28"/>
      <c r="AD32" s="28"/>
      <c r="AE32" s="28"/>
      <c r="AF32" s="28"/>
    </row>
    <row r="33" spans="1:32" ht="15" customHeight="1" x14ac:dyDescent="0.25">
      <c r="A33" s="77" t="str">
        <f>'1 - Les Investissements'!A28</f>
        <v>Stock de matières et produits</v>
      </c>
      <c r="B33" s="103"/>
      <c r="C33" s="103"/>
      <c r="D33" s="103"/>
      <c r="E33" s="103"/>
      <c r="F33" s="103"/>
      <c r="G33" s="355" t="str">
        <f>IF(ISBLANK('1 - Les Investissements'!C28),"",'1 - Les Investissements'!C28)</f>
        <v/>
      </c>
      <c r="J33" s="83"/>
      <c r="K33" s="73"/>
      <c r="L33" s="73"/>
      <c r="M33" s="73"/>
      <c r="N33" s="367"/>
      <c r="O33" s="367"/>
      <c r="P33" s="368"/>
      <c r="Z33" s="28"/>
      <c r="AA33" s="28"/>
      <c r="AB33" s="28"/>
      <c r="AC33" s="28"/>
      <c r="AD33" s="28"/>
      <c r="AE33" s="28"/>
      <c r="AF33" s="28"/>
    </row>
    <row r="34" spans="1:32" ht="15" customHeight="1" x14ac:dyDescent="0.25">
      <c r="A34" s="77" t="str">
        <f>'1 - Les Investissements'!A30</f>
        <v>Trésorerie de départ</v>
      </c>
      <c r="B34" s="103"/>
      <c r="C34" s="103"/>
      <c r="D34" s="103"/>
      <c r="E34" s="103"/>
      <c r="F34" s="103"/>
      <c r="G34" s="355" t="str">
        <f>IF(ISBLANK('1 - Les Investissements'!C30),"",'1 - Les Investissements'!C30)</f>
        <v/>
      </c>
      <c r="J34" s="182"/>
      <c r="K34" s="114"/>
      <c r="L34" s="114"/>
      <c r="M34" s="114"/>
      <c r="N34" s="371"/>
      <c r="O34" s="371"/>
      <c r="P34" s="372"/>
      <c r="Z34" s="28"/>
      <c r="AA34" s="28"/>
      <c r="AB34" s="28"/>
      <c r="AC34" s="28"/>
      <c r="AD34" s="28"/>
      <c r="AE34" s="28"/>
      <c r="AF34" s="28"/>
    </row>
    <row r="35" spans="1:32" ht="15" customHeight="1" thickBot="1" x14ac:dyDescent="0.3">
      <c r="A35" s="83"/>
      <c r="B35" s="78"/>
      <c r="C35" s="78"/>
      <c r="D35" s="78"/>
      <c r="E35" s="78"/>
      <c r="F35" s="78"/>
      <c r="G35" s="356"/>
      <c r="J35" s="88" t="s">
        <v>76</v>
      </c>
      <c r="K35" s="89"/>
      <c r="L35" s="89"/>
      <c r="M35" s="89"/>
      <c r="N35" s="316">
        <f>N19-N20</f>
        <v>0</v>
      </c>
      <c r="O35" s="316">
        <f>O19-O20</f>
        <v>0</v>
      </c>
      <c r="P35" s="373">
        <f>P19-P20</f>
        <v>0</v>
      </c>
      <c r="Z35" s="73"/>
      <c r="AA35" s="73"/>
      <c r="AB35" s="73"/>
      <c r="AC35" s="73"/>
      <c r="AD35" s="73"/>
      <c r="AE35" s="73"/>
      <c r="AF35" s="73"/>
    </row>
    <row r="36" spans="1:32" ht="15" customHeight="1" x14ac:dyDescent="0.25">
      <c r="A36" s="104"/>
      <c r="B36" s="78"/>
      <c r="C36" s="78"/>
      <c r="D36" s="78"/>
      <c r="E36" s="103" t="s">
        <v>66</v>
      </c>
      <c r="F36" s="78"/>
      <c r="G36" s="358">
        <f>+SUM(G10,G19,G28,G33:G34)</f>
        <v>0</v>
      </c>
      <c r="J36" s="74" t="s">
        <v>77</v>
      </c>
      <c r="K36" s="73"/>
      <c r="L36" s="73"/>
      <c r="M36" s="73"/>
      <c r="N36" s="367">
        <f>IF(ISBLANK('3 - Les opérations'!C49),0,'3 - Les opérations'!C49)</f>
        <v>0</v>
      </c>
      <c r="O36" s="367">
        <f>IF(ISBLANK('3 - Les opérations'!D49),0,'3 - Les opérations'!D49)</f>
        <v>0</v>
      </c>
      <c r="P36" s="368">
        <f>IF(ISBLANK('3 - Les opérations'!E49),0,'3 - Les opérations'!E49)</f>
        <v>0</v>
      </c>
      <c r="S36" s="501" t="s">
        <v>107</v>
      </c>
      <c r="T36" s="502"/>
      <c r="U36" s="502"/>
      <c r="V36" s="502"/>
      <c r="W36" s="503"/>
      <c r="Z36" s="73"/>
      <c r="AA36" s="73"/>
      <c r="AB36" s="73"/>
      <c r="AC36" s="73"/>
      <c r="AD36" s="73"/>
      <c r="AE36" s="73"/>
      <c r="AF36" s="73"/>
    </row>
    <row r="37" spans="1:32" ht="15" customHeight="1" x14ac:dyDescent="0.25">
      <c r="A37" s="489" t="s">
        <v>120</v>
      </c>
      <c r="B37" s="490"/>
      <c r="C37" s="490"/>
      <c r="D37" s="490"/>
      <c r="E37" s="490"/>
      <c r="F37" s="490"/>
      <c r="G37" s="359" t="s">
        <v>0</v>
      </c>
      <c r="J37" s="83"/>
      <c r="K37" s="16"/>
      <c r="L37" s="16"/>
      <c r="M37" s="16"/>
      <c r="N37" s="367"/>
      <c r="O37" s="367"/>
      <c r="P37" s="368"/>
      <c r="S37" s="504"/>
      <c r="T37" s="505"/>
      <c r="U37" s="505"/>
      <c r="V37" s="505"/>
      <c r="W37" s="506"/>
      <c r="Z37" s="95"/>
      <c r="AA37" s="95"/>
      <c r="AB37" s="73"/>
      <c r="AC37" s="96"/>
      <c r="AD37" s="16"/>
      <c r="AE37" s="16"/>
      <c r="AF37" s="16"/>
    </row>
    <row r="38" spans="1:32" ht="15.75" thickBot="1" x14ac:dyDescent="0.3">
      <c r="A38" s="491"/>
      <c r="B38" s="492"/>
      <c r="C38" s="492"/>
      <c r="D38" s="492"/>
      <c r="E38" s="492"/>
      <c r="F38" s="492"/>
      <c r="G38" s="360"/>
      <c r="J38" s="74" t="s">
        <v>146</v>
      </c>
      <c r="K38" s="73"/>
      <c r="L38" s="73"/>
      <c r="M38" s="73"/>
      <c r="N38" s="375">
        <f>SUM(N39:N42)</f>
        <v>0</v>
      </c>
      <c r="O38" s="375">
        <f>SUM(O39:O42)</f>
        <v>0</v>
      </c>
      <c r="P38" s="375">
        <f>SUM(P39:P42)</f>
        <v>0</v>
      </c>
      <c r="S38" s="507"/>
      <c r="T38" s="508"/>
      <c r="U38" s="508"/>
      <c r="V38" s="508"/>
      <c r="W38" s="509"/>
      <c r="Z38" s="16"/>
      <c r="AA38" s="73"/>
      <c r="AB38" s="73"/>
      <c r="AC38" s="73"/>
      <c r="AD38" s="16"/>
      <c r="AE38" s="16"/>
      <c r="AF38" s="16"/>
    </row>
    <row r="39" spans="1:32" x14ac:dyDescent="0.25">
      <c r="A39" s="180"/>
      <c r="B39" s="24"/>
      <c r="C39" s="24"/>
      <c r="D39" s="24"/>
      <c r="E39" s="24"/>
      <c r="F39" s="24"/>
      <c r="G39" s="361"/>
      <c r="J39" s="72" t="s">
        <v>78</v>
      </c>
      <c r="K39" s="73"/>
      <c r="L39" s="73"/>
      <c r="M39" s="73"/>
      <c r="N39" s="306">
        <f>'3 - Les opérations'!O57</f>
        <v>0</v>
      </c>
      <c r="O39" s="306">
        <f>'3 - Les opérations'!P57</f>
        <v>0</v>
      </c>
      <c r="P39" s="376">
        <f>'3 - Les opérations'!Q57</f>
        <v>0</v>
      </c>
      <c r="S39" s="64"/>
      <c r="U39" s="14"/>
      <c r="Z39" s="101"/>
      <c r="AA39" s="73"/>
      <c r="AB39" s="73"/>
      <c r="AC39" s="102"/>
      <c r="AD39" s="23"/>
      <c r="AE39" s="23"/>
      <c r="AF39" s="23"/>
    </row>
    <row r="40" spans="1:32" x14ac:dyDescent="0.25">
      <c r="A40" s="77" t="s">
        <v>197</v>
      </c>
      <c r="B40" s="78"/>
      <c r="C40" s="78"/>
      <c r="D40" s="78"/>
      <c r="E40" s="78"/>
      <c r="F40" s="78"/>
      <c r="G40" s="355">
        <f>'2 - Le Financement'!B22</f>
        <v>0</v>
      </c>
      <c r="J40" s="72" t="s">
        <v>79</v>
      </c>
      <c r="K40" s="62"/>
      <c r="L40" s="62"/>
      <c r="M40" s="62"/>
      <c r="N40" s="306">
        <f>'3 - Les opérations'!O58</f>
        <v>0</v>
      </c>
      <c r="O40" s="306">
        <f>'3 - Les opérations'!P58</f>
        <v>0</v>
      </c>
      <c r="P40" s="376">
        <f>'3 - Les opérations'!Q58</f>
        <v>0</v>
      </c>
      <c r="Z40" s="101"/>
      <c r="AA40" s="73"/>
      <c r="AB40" s="73"/>
      <c r="AC40" s="102"/>
      <c r="AD40" s="23"/>
      <c r="AE40" s="23"/>
      <c r="AF40" s="23"/>
    </row>
    <row r="41" spans="1:32" ht="18" x14ac:dyDescent="0.25">
      <c r="A41" s="83" t="str">
        <f>'2 - Le Financement'!A7</f>
        <v>Associé (1)</v>
      </c>
      <c r="B41" s="78"/>
      <c r="C41" s="78"/>
      <c r="D41" s="106"/>
      <c r="E41" s="107"/>
      <c r="F41" s="78"/>
      <c r="G41" s="356">
        <f>SUM('2 - Le Financement'!B7+'2 - Le Financement'!B18)</f>
        <v>0</v>
      </c>
      <c r="J41" s="72" t="s">
        <v>80</v>
      </c>
      <c r="K41" s="73"/>
      <c r="L41" s="73"/>
      <c r="M41" s="73"/>
      <c r="N41" s="306">
        <f>'3 - Les opérations'!O59</f>
        <v>0</v>
      </c>
      <c r="O41" s="306">
        <f>'3 - Les opérations'!P59</f>
        <v>0</v>
      </c>
      <c r="P41" s="376">
        <f>'3 - Les opérations'!Q59</f>
        <v>0</v>
      </c>
      <c r="U41" s="499" t="s">
        <v>15</v>
      </c>
      <c r="V41" s="512" t="s">
        <v>16</v>
      </c>
      <c r="W41" s="510" t="s">
        <v>17</v>
      </c>
      <c r="Z41" s="25"/>
      <c r="AA41" s="26"/>
      <c r="AB41" s="73"/>
      <c r="AC41" s="26"/>
      <c r="AD41" s="27"/>
      <c r="AE41" s="27"/>
      <c r="AF41" s="27"/>
    </row>
    <row r="42" spans="1:32" x14ac:dyDescent="0.25">
      <c r="A42" s="83" t="str">
        <f>'2 - Le Financement'!A10</f>
        <v>Associé (2)</v>
      </c>
      <c r="B42" s="78"/>
      <c r="C42" s="78"/>
      <c r="D42" s="106"/>
      <c r="E42" s="107"/>
      <c r="F42" s="78"/>
      <c r="G42" s="356">
        <f>'2 - Le Financement'!B10+'2 - Le Financement'!B19</f>
        <v>0</v>
      </c>
      <c r="J42" s="72" t="s">
        <v>81</v>
      </c>
      <c r="K42" s="62"/>
      <c r="L42" s="62"/>
      <c r="M42" s="105"/>
      <c r="N42" s="306">
        <f>'3 - Les opérations'!O60</f>
        <v>0</v>
      </c>
      <c r="O42" s="306">
        <f>'3 - Les opérations'!P60</f>
        <v>0</v>
      </c>
      <c r="P42" s="376">
        <f>'3 - Les opérations'!Q60</f>
        <v>0</v>
      </c>
      <c r="S42" s="16"/>
      <c r="U42" s="500"/>
      <c r="V42" s="513"/>
      <c r="W42" s="511"/>
    </row>
    <row r="43" spans="1:32" x14ac:dyDescent="0.25">
      <c r="A43" s="83" t="str">
        <f>'2 - Le Financement'!A13</f>
        <v>Associé (3)</v>
      </c>
      <c r="B43" s="78"/>
      <c r="C43" s="78"/>
      <c r="D43" s="106"/>
      <c r="E43" s="107"/>
      <c r="F43" s="78"/>
      <c r="G43" s="356">
        <f>+'2 - Le Financement'!B13+'2 - Le Financement'!B20</f>
        <v>0</v>
      </c>
      <c r="J43" s="72"/>
      <c r="K43" s="62"/>
      <c r="L43" s="62"/>
      <c r="M43" s="105"/>
      <c r="N43" s="306"/>
      <c r="O43" s="306"/>
      <c r="P43" s="377"/>
      <c r="S43" s="71" t="s">
        <v>99</v>
      </c>
      <c r="T43" s="17"/>
      <c r="U43" s="391">
        <f>N9</f>
        <v>0</v>
      </c>
      <c r="V43" s="392">
        <f>O9</f>
        <v>0</v>
      </c>
      <c r="W43" s="393">
        <f>P9</f>
        <v>0</v>
      </c>
    </row>
    <row r="44" spans="1:32" x14ac:dyDescent="0.25">
      <c r="A44" s="83"/>
      <c r="B44" s="78"/>
      <c r="C44" s="78"/>
      <c r="D44" s="106"/>
      <c r="E44" s="107"/>
      <c r="F44" s="78"/>
      <c r="G44" s="356"/>
      <c r="J44" s="88" t="s">
        <v>82</v>
      </c>
      <c r="K44" s="89"/>
      <c r="L44" s="89"/>
      <c r="M44" s="89"/>
      <c r="N44" s="316">
        <f>N35-SUM(N36,N38)</f>
        <v>0</v>
      </c>
      <c r="O44" s="316">
        <f>O35-SUM(O36,O38)</f>
        <v>0</v>
      </c>
      <c r="P44" s="316">
        <f>P35-SUM(P36,P38)</f>
        <v>0</v>
      </c>
      <c r="S44" s="72" t="s">
        <v>73</v>
      </c>
      <c r="T44" s="73"/>
      <c r="U44" s="394">
        <f>N14</f>
        <v>0</v>
      </c>
      <c r="V44" s="395">
        <f>O14</f>
        <v>0</v>
      </c>
      <c r="W44" s="396">
        <f>P14</f>
        <v>0</v>
      </c>
      <c r="Z44" s="108"/>
      <c r="AA44" s="14"/>
      <c r="AB44" s="14"/>
      <c r="AC44" s="14"/>
      <c r="AD44" s="14"/>
      <c r="AE44" s="14"/>
      <c r="AF44" s="14"/>
    </row>
    <row r="45" spans="1:32" x14ac:dyDescent="0.25">
      <c r="A45" s="77" t="s">
        <v>196</v>
      </c>
      <c r="B45" s="78"/>
      <c r="C45" s="78"/>
      <c r="D45" s="78"/>
      <c r="E45" s="78"/>
      <c r="F45" s="78"/>
      <c r="G45" s="355">
        <f>'2 - Le Financement'!B28</f>
        <v>0</v>
      </c>
      <c r="J45" s="74" t="s">
        <v>149</v>
      </c>
      <c r="K45" s="16"/>
      <c r="L45" s="16"/>
      <c r="M45" s="16"/>
      <c r="N45" s="319">
        <f>'2 - Le Financement'!H33</f>
        <v>0</v>
      </c>
      <c r="O45" s="319">
        <f>'2 - Le Financement'!J33</f>
        <v>0</v>
      </c>
      <c r="P45" s="370">
        <f>'2 - Le Financement'!L33</f>
        <v>0</v>
      </c>
      <c r="S45" s="74" t="s">
        <v>100</v>
      </c>
      <c r="T45" s="16"/>
      <c r="U45" s="397">
        <f>U44</f>
        <v>0</v>
      </c>
      <c r="V45" s="398">
        <f>V44</f>
        <v>0</v>
      </c>
      <c r="W45" s="399">
        <f>W44</f>
        <v>0</v>
      </c>
    </row>
    <row r="46" spans="1:32" x14ac:dyDescent="0.25">
      <c r="A46" s="83" t="s">
        <v>114</v>
      </c>
      <c r="B46" s="78"/>
      <c r="C46" s="78"/>
      <c r="D46" s="106"/>
      <c r="E46" s="107"/>
      <c r="F46" s="78"/>
      <c r="G46" s="356">
        <f>SUM('2 - Le Financement'!B24:B25)</f>
        <v>0</v>
      </c>
      <c r="J46" s="74"/>
      <c r="K46" s="16"/>
      <c r="L46" s="16"/>
      <c r="M46" s="16"/>
      <c r="N46" s="319"/>
      <c r="O46" s="319"/>
      <c r="P46" s="370"/>
      <c r="S46" s="72" t="s">
        <v>101</v>
      </c>
      <c r="T46" s="73"/>
      <c r="U46" s="397">
        <f>U43-U45</f>
        <v>0</v>
      </c>
      <c r="V46" s="398">
        <f>V43-V45</f>
        <v>0</v>
      </c>
      <c r="W46" s="399">
        <f>W43-W45</f>
        <v>0</v>
      </c>
      <c r="AD46" s="109"/>
    </row>
    <row r="47" spans="1:32" x14ac:dyDescent="0.25">
      <c r="A47" s="83" t="str">
        <f>'2 - Le Financement'!A26</f>
        <v>Autre financement (libellé)</v>
      </c>
      <c r="B47" s="78"/>
      <c r="C47" s="78"/>
      <c r="D47" s="106"/>
      <c r="E47" s="107"/>
      <c r="F47" s="78"/>
      <c r="G47" s="356">
        <f>'2 - Le Financement'!B26</f>
        <v>0</v>
      </c>
      <c r="J47" s="74" t="s">
        <v>83</v>
      </c>
      <c r="K47" s="16"/>
      <c r="L47" s="16"/>
      <c r="M47" s="16"/>
      <c r="N47" s="319">
        <f>SUM('1 - Les Investissements'!F6:F26)</f>
        <v>0</v>
      </c>
      <c r="O47" s="319">
        <f>SUM('1 - Les Investissements'!G6:G26)</f>
        <v>0</v>
      </c>
      <c r="P47" s="370">
        <f>SUM('1 - Les Investissements'!H6:H26)</f>
        <v>0</v>
      </c>
      <c r="S47" s="88" t="s">
        <v>102</v>
      </c>
      <c r="T47" s="89"/>
      <c r="U47" s="349">
        <f>IF(ISERROR(U46/U43),0,U46/U43)</f>
        <v>0</v>
      </c>
      <c r="V47" s="118">
        <f>IF(ISERROR(V46/V43),0,V46/V43)</f>
        <v>0</v>
      </c>
      <c r="W47" s="119">
        <f>IF(ISERROR(W46/W43),0,W46/W43)</f>
        <v>0</v>
      </c>
      <c r="AD47" s="109"/>
      <c r="AE47" s="109"/>
      <c r="AF47" s="109"/>
    </row>
    <row r="48" spans="1:32" x14ac:dyDescent="0.25">
      <c r="A48" s="104"/>
      <c r="B48" s="78"/>
      <c r="C48" s="78"/>
      <c r="D48" s="78"/>
      <c r="E48" s="78"/>
      <c r="F48" s="78"/>
      <c r="G48" s="357"/>
      <c r="J48" s="74"/>
      <c r="K48" s="16"/>
      <c r="L48" s="16"/>
      <c r="M48" s="16"/>
      <c r="N48" s="319"/>
      <c r="O48" s="319"/>
      <c r="P48" s="378"/>
      <c r="S48" s="72" t="s">
        <v>103</v>
      </c>
      <c r="T48" s="73"/>
      <c r="U48" s="394">
        <f>N20+SUM(N36:N38)+SUM(N45:N48)</f>
        <v>0</v>
      </c>
      <c r="V48" s="394">
        <f t="shared" ref="V48:W48" si="12">O20+SUM(O36:O38)+SUM(O45:O48)</f>
        <v>0</v>
      </c>
      <c r="W48" s="394">
        <f t="shared" si="12"/>
        <v>0</v>
      </c>
    </row>
    <row r="49" spans="1:34" x14ac:dyDescent="0.25">
      <c r="A49" s="77" t="s">
        <v>195</v>
      </c>
      <c r="B49" s="78"/>
      <c r="C49" s="78"/>
      <c r="D49" s="106" t="s">
        <v>27</v>
      </c>
      <c r="E49" s="107" t="s">
        <v>28</v>
      </c>
      <c r="F49" s="78"/>
      <c r="G49" s="355">
        <f>SUM(G50:G51)</f>
        <v>0</v>
      </c>
      <c r="H49" s="14"/>
      <c r="J49" s="88" t="s">
        <v>84</v>
      </c>
      <c r="K49" s="89"/>
      <c r="L49" s="89"/>
      <c r="M49" s="89"/>
      <c r="N49" s="316">
        <f>N44-N45-N47</f>
        <v>0</v>
      </c>
      <c r="O49" s="316">
        <f>O44-O45-O47</f>
        <v>0</v>
      </c>
      <c r="P49" s="373">
        <f>P44-P45-P47</f>
        <v>0</v>
      </c>
      <c r="R49" s="14"/>
      <c r="S49" s="88" t="s">
        <v>104</v>
      </c>
      <c r="T49" s="89"/>
      <c r="U49" s="400">
        <f>U45+U48</f>
        <v>0</v>
      </c>
      <c r="V49" s="401">
        <f t="shared" ref="V49:W49" si="13">V45+V48</f>
        <v>0</v>
      </c>
      <c r="W49" s="402">
        <f t="shared" si="13"/>
        <v>0</v>
      </c>
      <c r="X49" s="14"/>
      <c r="Y49" s="14"/>
      <c r="AG49" s="14"/>
      <c r="AH49" s="14"/>
    </row>
    <row r="50" spans="1:34" x14ac:dyDescent="0.25">
      <c r="A50" s="83" t="str">
        <f>IF(ISBLANK('2 - Le Financement'!B30),"",'2 - Le Financement'!A30)</f>
        <v/>
      </c>
      <c r="B50" s="78"/>
      <c r="C50" s="78"/>
      <c r="D50" s="106" t="str">
        <f>IF(ISBLANK('2 - Le Financement'!B30),"",'2 - Le Financement'!C30)</f>
        <v/>
      </c>
      <c r="E50" s="107" t="str">
        <f>IF(ISBLANK('2 - Le Financement'!B30),"",'2 - Le Financement'!D30)</f>
        <v/>
      </c>
      <c r="F50" s="78"/>
      <c r="G50" s="356">
        <f>'2 - Le Financement'!B30</f>
        <v>0</v>
      </c>
      <c r="I50" s="108"/>
      <c r="J50" s="74" t="s">
        <v>87</v>
      </c>
      <c r="K50" s="73"/>
      <c r="L50" s="73" t="s">
        <v>88</v>
      </c>
      <c r="M50" s="73"/>
      <c r="N50" s="319">
        <f>IF(N49&lt;0,0,IF(N49&gt;38120,38120*0.15+(N49-38120)*28%,N49*0.15))</f>
        <v>0</v>
      </c>
      <c r="O50" s="319">
        <f>IF(J50="Impôt sur les sociétés",IF(O49&lt;0,0,IF(O49&gt;38120,38120*0.15+(O49-38120)*28%,O49*0.15)),"")</f>
        <v>0</v>
      </c>
      <c r="P50" s="378">
        <f>+IF(J50="Impôt sur les sociétés",IF(P49&lt;0,0,IF(P49&gt;38120,38120*0.15+(P49-38120)*28%,P49*0.15)),"")</f>
        <v>0</v>
      </c>
      <c r="Q50" s="14"/>
      <c r="S50" s="72" t="s">
        <v>105</v>
      </c>
      <c r="T50" s="73"/>
      <c r="U50" s="394">
        <f>N49</f>
        <v>0</v>
      </c>
      <c r="V50" s="395">
        <f>O49</f>
        <v>0</v>
      </c>
      <c r="W50" s="396">
        <f>P49</f>
        <v>0</v>
      </c>
    </row>
    <row r="51" spans="1:34" x14ac:dyDescent="0.25">
      <c r="A51" s="83" t="str">
        <f>IF(ISBLANK('2 - Le Financement'!B31),"",'2 - Le Financement'!A31)</f>
        <v/>
      </c>
      <c r="B51" s="78"/>
      <c r="C51" s="78"/>
      <c r="D51" s="106" t="str">
        <f>IF(ISBLANK('2 - Le Financement'!B31),"",'2 - Le Financement'!C31)</f>
        <v/>
      </c>
      <c r="E51" s="107" t="str">
        <f>IF(ISBLANK('2 - Le Financement'!B31),"",'2 - Le Financement'!D31)</f>
        <v/>
      </c>
      <c r="F51" s="78"/>
      <c r="G51" s="356">
        <f>'2 - Le Financement'!B31</f>
        <v>0</v>
      </c>
      <c r="J51" s="74"/>
      <c r="K51" s="73"/>
      <c r="L51" s="73"/>
      <c r="M51" s="73"/>
      <c r="N51" s="319"/>
      <c r="O51" s="319"/>
      <c r="P51" s="378"/>
      <c r="S51" s="88" t="s">
        <v>106</v>
      </c>
      <c r="T51" s="89"/>
      <c r="U51" s="400">
        <f>IF(ISERROR(U48/U47),0,U48/U47)</f>
        <v>0</v>
      </c>
      <c r="V51" s="401">
        <f>IF(ISERROR(V48/V47),0,V48/V47)</f>
        <v>0</v>
      </c>
      <c r="W51" s="402">
        <f>IF(ISERROR(W48/W47),0,W48/W47)</f>
        <v>0</v>
      </c>
    </row>
    <row r="52" spans="1:34" x14ac:dyDescent="0.25">
      <c r="A52" s="104"/>
      <c r="B52" s="78"/>
      <c r="C52" s="78"/>
      <c r="D52" s="78"/>
      <c r="E52" s="78"/>
      <c r="F52" s="78"/>
      <c r="G52" s="362"/>
      <c r="J52" s="110"/>
      <c r="K52" s="73"/>
      <c r="L52" s="73"/>
      <c r="M52" s="73"/>
      <c r="N52" s="306"/>
      <c r="O52" s="306"/>
      <c r="P52" s="378"/>
      <c r="S52" s="350"/>
      <c r="T52" s="68"/>
      <c r="U52" s="351"/>
      <c r="V52" s="351"/>
      <c r="W52" s="351"/>
    </row>
    <row r="53" spans="1:34" x14ac:dyDescent="0.25">
      <c r="A53" s="111"/>
      <c r="B53" s="112"/>
      <c r="C53" s="112"/>
      <c r="D53" s="112"/>
      <c r="E53" s="113" t="s">
        <v>67</v>
      </c>
      <c r="F53" s="181"/>
      <c r="G53" s="358">
        <f>SUM(G40,G45,G49)</f>
        <v>0</v>
      </c>
      <c r="J53" s="88" t="s">
        <v>85</v>
      </c>
      <c r="K53" s="89"/>
      <c r="L53" s="89"/>
      <c r="M53" s="89"/>
      <c r="N53" s="316">
        <f>N49-SUM(N50)</f>
        <v>0</v>
      </c>
      <c r="O53" s="316">
        <f>O49-SUM(O50)</f>
        <v>0</v>
      </c>
      <c r="P53" s="373">
        <f>P49-SUM(P50)</f>
        <v>0</v>
      </c>
      <c r="S53" s="352"/>
      <c r="T53" s="73"/>
      <c r="U53" s="353"/>
      <c r="V53" s="353"/>
      <c r="W53" s="353"/>
    </row>
    <row r="54" spans="1:34" x14ac:dyDescent="0.25"/>
    <row r="55" spans="1:34" x14ac:dyDescent="0.25"/>
    <row r="56" spans="1:34" hidden="1" x14ac:dyDescent="0.25">
      <c r="J56" s="108"/>
      <c r="K56" s="14"/>
      <c r="L56" s="14"/>
      <c r="M56" s="14"/>
      <c r="N56" s="14"/>
      <c r="O56" s="14"/>
      <c r="P56" s="14"/>
    </row>
    <row r="57" spans="1:34" hidden="1" x14ac:dyDescent="0.25">
      <c r="U57" s="109"/>
    </row>
    <row r="58" spans="1:34" hidden="1" x14ac:dyDescent="0.25">
      <c r="N58" s="109"/>
    </row>
    <row r="59" spans="1:34" hidden="1" x14ac:dyDescent="0.25">
      <c r="N59" s="109"/>
      <c r="O59" s="109"/>
      <c r="P59" s="109"/>
    </row>
    <row r="60" spans="1:34" hidden="1" x14ac:dyDescent="0.25">
      <c r="P60" s="109"/>
    </row>
    <row r="61" spans="1:34" hidden="1" x14ac:dyDescent="0.25">
      <c r="N61" s="109"/>
    </row>
    <row r="62" spans="1:34" hidden="1" x14ac:dyDescent="0.25">
      <c r="N62" s="109"/>
    </row>
  </sheetData>
  <sheetProtection password="C661" sheet="1" objects="1" scenarios="1"/>
  <mergeCells count="30">
    <mergeCell ref="J1:P3"/>
    <mergeCell ref="A1:G3"/>
    <mergeCell ref="AI1:AQ3"/>
    <mergeCell ref="AL7:AL8"/>
    <mergeCell ref="AM7:AM8"/>
    <mergeCell ref="AN7:AN8"/>
    <mergeCell ref="AO7:AO8"/>
    <mergeCell ref="AP7:AP8"/>
    <mergeCell ref="AQ7:AQ8"/>
    <mergeCell ref="Z1:AF3"/>
    <mergeCell ref="AD7:AD8"/>
    <mergeCell ref="AE7:AE8"/>
    <mergeCell ref="AF7:AF8"/>
    <mergeCell ref="S1:W3"/>
    <mergeCell ref="A37:F38"/>
    <mergeCell ref="N7:N8"/>
    <mergeCell ref="O7:O8"/>
    <mergeCell ref="P7:P8"/>
    <mergeCell ref="U41:U42"/>
    <mergeCell ref="S20:W22"/>
    <mergeCell ref="W7:W8"/>
    <mergeCell ref="U7:U8"/>
    <mergeCell ref="V7:V8"/>
    <mergeCell ref="A7:F8"/>
    <mergeCell ref="S36:W38"/>
    <mergeCell ref="V41:V42"/>
    <mergeCell ref="W41:W42"/>
    <mergeCell ref="U25:U26"/>
    <mergeCell ref="V25:V26"/>
    <mergeCell ref="W25:W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headerFooter>
    <oddHeader>&amp;C&amp;A&amp;R&amp;D</oddHeader>
    <oddFooter>&amp;R&amp;P/&amp;N</oddFooter>
  </headerFooter>
  <colBreaks count="4" manualBreakCount="4">
    <brk id="8" max="1048575" man="1"/>
    <brk id="17" max="1048575" man="1"/>
    <brk id="24" max="1048575" man="1"/>
    <brk id="33" max="1048575" man="1"/>
  </colBreaks>
  <ignoredErrors>
    <ignoredError sqref="G46" formulaRange="1"/>
    <ignoredError sqref="AN11:AP11 AL12:AP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9"/>
  <sheetViews>
    <sheetView showGridLines="0" showRowColHeaders="0" workbookViewId="0">
      <selection activeCell="O36" sqref="O36"/>
    </sheetView>
  </sheetViews>
  <sheetFormatPr baseColWidth="10" defaultColWidth="0" defaultRowHeight="15" zeroHeight="1" x14ac:dyDescent="0.25"/>
  <cols>
    <col min="1" max="1" width="32.85546875" style="1" customWidth="1"/>
    <col min="2" max="14" width="12.7109375" style="1" customWidth="1"/>
    <col min="15" max="15" width="11.42578125" style="1" customWidth="1"/>
    <col min="16" max="16" width="0" style="1" hidden="1" customWidth="1"/>
    <col min="17" max="16384" width="11.42578125" style="1" hidden="1"/>
  </cols>
  <sheetData>
    <row r="1" spans="1:14" ht="15" customHeight="1" x14ac:dyDescent="0.25">
      <c r="A1" s="501" t="s">
        <v>121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3"/>
    </row>
    <row r="2" spans="1:14" ht="15" customHeight="1" x14ac:dyDescent="0.25">
      <c r="A2" s="504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6"/>
    </row>
    <row r="3" spans="1:14" ht="15.75" customHeight="1" thickBot="1" x14ac:dyDescent="0.3">
      <c r="A3" s="50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9"/>
    </row>
    <row r="4" spans="1:14" x14ac:dyDescent="0.25">
      <c r="B4" s="123"/>
      <c r="C4" s="123"/>
      <c r="D4" s="123"/>
      <c r="E4" s="123"/>
      <c r="F4" s="123"/>
    </row>
    <row r="5" spans="1:14" x14ac:dyDescent="0.25">
      <c r="B5" s="123"/>
      <c r="C5" s="123"/>
      <c r="D5" s="123"/>
      <c r="E5" s="123"/>
      <c r="F5" s="123"/>
    </row>
    <row r="6" spans="1:14" x14ac:dyDescent="0.25">
      <c r="B6" s="123"/>
      <c r="C6" s="123"/>
      <c r="D6" s="123"/>
      <c r="E6" s="123"/>
      <c r="F6" s="123"/>
    </row>
    <row r="7" spans="1:14" ht="18.75" x14ac:dyDescent="0.25">
      <c r="A7" s="122" t="s">
        <v>15</v>
      </c>
      <c r="B7" s="123"/>
      <c r="C7" s="123"/>
      <c r="D7" s="123"/>
      <c r="E7" s="123"/>
      <c r="F7" s="123"/>
    </row>
    <row r="8" spans="1:14" ht="15.75" thickBot="1" x14ac:dyDescent="0.3">
      <c r="B8" s="123"/>
      <c r="C8" s="123"/>
      <c r="D8" s="123"/>
      <c r="E8" s="123"/>
      <c r="F8" s="123"/>
    </row>
    <row r="9" spans="1:14" x14ac:dyDescent="0.25">
      <c r="B9" s="493" t="s">
        <v>122</v>
      </c>
      <c r="C9" s="495" t="s">
        <v>123</v>
      </c>
      <c r="D9" s="495" t="s">
        <v>124</v>
      </c>
      <c r="E9" s="495" t="s">
        <v>125</v>
      </c>
      <c r="F9" s="495" t="s">
        <v>126</v>
      </c>
      <c r="G9" s="495" t="s">
        <v>127</v>
      </c>
      <c r="H9" s="495" t="s">
        <v>128</v>
      </c>
      <c r="I9" s="495" t="s">
        <v>129</v>
      </c>
      <c r="J9" s="495" t="s">
        <v>130</v>
      </c>
      <c r="K9" s="495" t="s">
        <v>131</v>
      </c>
      <c r="L9" s="495" t="s">
        <v>132</v>
      </c>
      <c r="M9" s="520" t="s">
        <v>133</v>
      </c>
      <c r="N9" s="522" t="s">
        <v>8</v>
      </c>
    </row>
    <row r="10" spans="1:14" ht="15.75" thickBot="1" x14ac:dyDescent="0.3">
      <c r="A10" s="16"/>
      <c r="B10" s="494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521"/>
      <c r="N10" s="523"/>
    </row>
    <row r="11" spans="1:14" x14ac:dyDescent="0.25">
      <c r="A11" s="184" t="s">
        <v>238</v>
      </c>
      <c r="B11" s="301">
        <f>'4 - Les Etats'!AD14</f>
        <v>0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3"/>
      <c r="N11" s="304">
        <f t="shared" ref="N11:N21" si="0">SUM(B11:M11)</f>
        <v>0</v>
      </c>
    </row>
    <row r="12" spans="1:14" x14ac:dyDescent="0.25">
      <c r="A12" s="72" t="s">
        <v>113</v>
      </c>
      <c r="B12" s="305">
        <f>'4 - Les Etats'!AD15</f>
        <v>0</v>
      </c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7"/>
      <c r="N12" s="308">
        <f t="shared" si="0"/>
        <v>0</v>
      </c>
    </row>
    <row r="13" spans="1:14" x14ac:dyDescent="0.25">
      <c r="A13" s="72" t="s">
        <v>114</v>
      </c>
      <c r="B13" s="305">
        <f>'4 - Les Etats'!AD16</f>
        <v>0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7"/>
      <c r="N13" s="308">
        <f t="shared" si="0"/>
        <v>0</v>
      </c>
    </row>
    <row r="14" spans="1:14" x14ac:dyDescent="0.25">
      <c r="A14" s="72" t="s">
        <v>115</v>
      </c>
      <c r="B14" s="305">
        <f>'4 - Les Etats'!AD17</f>
        <v>0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7"/>
      <c r="N14" s="308">
        <f t="shared" si="0"/>
        <v>0</v>
      </c>
    </row>
    <row r="15" spans="1:14" x14ac:dyDescent="0.25">
      <c r="A15" s="341" t="s">
        <v>239</v>
      </c>
      <c r="B15" s="309">
        <f>IF('3 - Les opérations'!$AB$38&lt;=1,'3 - Les opérations'!C6,0)</f>
        <v>0</v>
      </c>
      <c r="C15" s="310">
        <f>IF('3 - Les opérations'!$AB$38&lt;=1,'3 - Les opérations'!D6,IF(AND('3 - Les opérations'!$AB$38&gt;1,'3 - Les opérations'!$AB$38&lt;=2),'3 - Les opérations'!C6,0))</f>
        <v>0</v>
      </c>
      <c r="D15" s="310">
        <f>IF('3 - Les opérations'!$AB$38&lt;=1,'3 - Les opérations'!E6,IF(AND('3 - Les opérations'!$AB$38&gt;1,'3 - Les opérations'!$AB$38&lt;=2),'3 - Les opérations'!D6,IF(AND('3 - Les opérations'!$AB$38&gt;2,'3 - Les opérations'!$AB$38&lt;=3),'3 - Les opérations'!C6,0)))</f>
        <v>0</v>
      </c>
      <c r="E15" s="310">
        <f>IF('3 - Les opérations'!$AB$38&lt;=1,'3 - Les opérations'!F6,IF(AND('3 - Les opérations'!$AB$38&gt;1,'3 - Les opérations'!$AB$38&lt;=2),'3 - Les opérations'!E6,IF(AND('3 - Les opérations'!$AB$38&gt;2,'3 - Les opérations'!$AB$38&lt;=3),'3 - Les opérations'!D6,IF(AND('3 - Les opérations'!$AB$38&gt;3,'3 - Les opérations'!$AB$38&lt;=4),'3 - Les opérations'!C6,0))))</f>
        <v>0</v>
      </c>
      <c r="F15" s="310">
        <f>IF('3 - Les opérations'!$AB$38&lt;=1,'3 - Les opérations'!G6,IF(AND('3 - Les opérations'!$AB$38&gt;1,'3 - Les opérations'!$AB$38&lt;=2),'3 - Les opérations'!F6,IF(AND('3 - Les opérations'!$AB$38&gt;2,'3 - Les opérations'!$AB$38&lt;=3),'3 - Les opérations'!E6,IF(AND('3 - Les opérations'!$AB$38&gt;3,'3 - Les opérations'!$AB$38&lt;=4),'3 - Les opérations'!D6,'3 - Les opérations'!C6))))</f>
        <v>0</v>
      </c>
      <c r="G15" s="310">
        <f>IF('3 - Les opérations'!$AB$38&lt;=1,'3 - Les opérations'!H6,IF(AND('3 - Les opérations'!$AB$38&gt;1,'3 - Les opérations'!$AB$38&lt;=2),'3 - Les opérations'!G6,IF(AND('3 - Les opérations'!$AB$38&gt;2,'3 - Les opérations'!$AB$38&lt;=3),'3 - Les opérations'!F6,IF(AND('3 - Les opérations'!$AB$38&gt;3,'3 - Les opérations'!$AB$38&lt;=4),'3 - Les opérations'!E6,'3 - Les opérations'!D6))))</f>
        <v>0</v>
      </c>
      <c r="H15" s="310">
        <f>IF('3 - Les opérations'!$AB$38&lt;=1,'3 - Les opérations'!I6,IF(AND('3 - Les opérations'!$AB$38&gt;1,'3 - Les opérations'!$AB$38&lt;=2),'3 - Les opérations'!H6,IF(AND('3 - Les opérations'!$AB$38&gt;2,'3 - Les opérations'!$AB$38&lt;=3),'3 - Les opérations'!G6,IF(AND('3 - Les opérations'!$AB$38&gt;3,'3 - Les opérations'!$AB$38&lt;=4),'3 - Les opérations'!F6,'3 - Les opérations'!E6))))</f>
        <v>0</v>
      </c>
      <c r="I15" s="310">
        <f>IF('3 - Les opérations'!$AB$38&lt;=1,'3 - Les opérations'!J6,IF(AND('3 - Les opérations'!$AB$38&gt;1,'3 - Les opérations'!$AB$38&lt;=2),'3 - Les opérations'!I6,IF(AND('3 - Les opérations'!$AB$38&gt;2,'3 - Les opérations'!$AB$38&lt;=3),'3 - Les opérations'!H6,IF(AND('3 - Les opérations'!$AB$38&gt;3,'3 - Les opérations'!$AB$38&lt;=4),'3 - Les opérations'!G6,'3 - Les opérations'!F6))))</f>
        <v>0</v>
      </c>
      <c r="J15" s="310">
        <f>IF('3 - Les opérations'!$AB$38&lt;=1,'3 - Les opérations'!K6,IF(AND('3 - Les opérations'!$AB$38&gt;1,'3 - Les opérations'!$AB$38&lt;=2),'3 - Les opérations'!J6,IF(AND('3 - Les opérations'!$AB$38&gt;2,'3 - Les opérations'!$AB$38&lt;=3),'3 - Les opérations'!I6,IF(AND('3 - Les opérations'!$AB$38&gt;3,'3 - Les opérations'!$AB$38&lt;=4),'3 - Les opérations'!H6,'3 - Les opérations'!G6))))</f>
        <v>0</v>
      </c>
      <c r="K15" s="310">
        <f>IF('3 - Les opérations'!$AB$38&lt;=1,'3 - Les opérations'!L6,IF(AND('3 - Les opérations'!$AB$38&gt;1,'3 - Les opérations'!$AB$38&lt;=2),'3 - Les opérations'!K6,IF(AND('3 - Les opérations'!$AB$38&gt;2,'3 - Les opérations'!$AB$38&lt;=3),'3 - Les opérations'!J6,IF(AND('3 - Les opérations'!$AB$38&gt;3,'3 - Les opérations'!$AB$38&lt;=4),'3 - Les opérations'!I6,'3 - Les opérations'!H6))))</f>
        <v>0</v>
      </c>
      <c r="L15" s="310">
        <f>IF('3 - Les opérations'!$AB$38&lt;=1,'3 - Les opérations'!M6,IF(AND('3 - Les opérations'!$AB$38&gt;1,'3 - Les opérations'!$AB$38&lt;=2),'3 - Les opérations'!L6,IF(AND('3 - Les opérations'!$AB$38&gt;2,'3 - Les opérations'!$AB$38&lt;=3),'3 - Les opérations'!K6,IF(AND('3 - Les opérations'!$AB$38&gt;3,'3 - Les opérations'!$AB$38&lt;=4),'3 - Les opérations'!J6,'3 - Les opérations'!I6))))</f>
        <v>0</v>
      </c>
      <c r="M15" s="310">
        <f>IF('3 - Les opérations'!$AB$38&lt;=1,'3 - Les opérations'!N6,IF(AND('3 - Les opérations'!$AB$38&gt;1,'3 - Les opérations'!$AB$38&lt;=2),'3 - Les opérations'!M6,IF(AND('3 - Les opérations'!$AB$38&gt;2,'3 - Les opérations'!$AB$38&lt;=3),'3 - Les opérations'!L6,IF(AND('3 - Les opérations'!$AB$38&gt;3,'3 - Les opérations'!$AB$38&lt;=4),'3 - Les opérations'!K6,'3 - Les opérations'!J6))))</f>
        <v>0</v>
      </c>
      <c r="N15" s="311">
        <f>SUM(B15:M15)</f>
        <v>0</v>
      </c>
    </row>
    <row r="16" spans="1:14" x14ac:dyDescent="0.25">
      <c r="A16" s="342" t="s">
        <v>240</v>
      </c>
      <c r="B16" s="312">
        <f>IF('3 - Les opérations'!$AB$38&lt;=1,'3 - Les opérations'!C23,0)</f>
        <v>0</v>
      </c>
      <c r="C16" s="313">
        <f>IF('3 - Les opérations'!$AB$38&lt;=1,'3 - Les opérations'!D23,IF(AND('3 - Les opérations'!$AB$38&gt;1,'3 - Les opérations'!$AB$38&lt;=2),'3 - Les opérations'!C23,0))</f>
        <v>0</v>
      </c>
      <c r="D16" s="313">
        <f>IF('3 - Les opérations'!$AB$38&lt;=1,'3 - Les opérations'!E23,IF(AND('3 - Les opérations'!$AB$38&gt;1,'3 - Les opérations'!$AB$38&lt;=2),'3 - Les opérations'!D23,IF(AND('3 - Les opérations'!$AB$38&gt;2,'3 - Les opérations'!$AB$38&lt;=3),'3 - Les opérations'!C23,0)))</f>
        <v>0</v>
      </c>
      <c r="E16" s="313">
        <f>IF('3 - Les opérations'!$AB$38&lt;=1,'3 - Les opérations'!F23,IF(AND('3 - Les opérations'!$AB$38&gt;1,'3 - Les opérations'!$AB$38&lt;=2),'3 - Les opérations'!E23,IF(AND('3 - Les opérations'!$AB$38&gt;2,'3 - Les opérations'!$AB$38&lt;=3),'3 - Les opérations'!D23,IF(AND('3 - Les opérations'!$AB$38&gt;3,'3 - Les opérations'!$AB$38&lt;=4),'3 - Les opérations'!C23,0))))</f>
        <v>0</v>
      </c>
      <c r="F16" s="313">
        <f>IF('3 - Les opérations'!$AB$38&lt;=1,'3 - Les opérations'!G23,IF(AND('3 - Les opérations'!$AB$38&gt;1,'3 - Les opérations'!$AB$38&lt;=2),'3 - Les opérations'!F23,IF(AND('3 - Les opérations'!$AB$38&gt;2,'3 - Les opérations'!$AB$38&lt;=3),'3 - Les opérations'!E23,IF(AND('3 - Les opérations'!$AB$38&gt;3,'3 - Les opérations'!$AB$38&lt;=4),'3 - Les opérations'!D23,'3 - Les opérations'!C23))))</f>
        <v>0</v>
      </c>
      <c r="G16" s="313">
        <f>IF('3 - Les opérations'!$AB$38&lt;=1,'3 - Les opérations'!H23,IF(AND('3 - Les opérations'!$AB$38&gt;1,'3 - Les opérations'!$AB$38&lt;=2),'3 - Les opérations'!G23,IF(AND('3 - Les opérations'!$AB$38&gt;2,'3 - Les opérations'!$AB$38&lt;=3),'3 - Les opérations'!F23,IF(AND('3 - Les opérations'!$AB$38&gt;3,'3 - Les opérations'!$AB$38&lt;=4),'3 - Les opérations'!E23,'3 - Les opérations'!D23))))</f>
        <v>0</v>
      </c>
      <c r="H16" s="313">
        <f>IF('3 - Les opérations'!$AB$38&lt;=1,'3 - Les opérations'!I23,IF(AND('3 - Les opérations'!$AB$38&gt;1,'3 - Les opérations'!$AB$38&lt;=2),'3 - Les opérations'!H23,IF(AND('3 - Les opérations'!$AB$38&gt;2,'3 - Les opérations'!$AB$38&lt;=3),'3 - Les opérations'!G23,IF(AND('3 - Les opérations'!$AB$38&gt;3,'3 - Les opérations'!$AB$38&lt;=4),'3 - Les opérations'!F23,'3 - Les opérations'!E23))))</f>
        <v>0</v>
      </c>
      <c r="I16" s="313">
        <f>IF('3 - Les opérations'!$AB$38&lt;=1,'3 - Les opérations'!J23,IF(AND('3 - Les opérations'!$AB$38&gt;1,'3 - Les opérations'!$AB$38&lt;=2),'3 - Les opérations'!I23,IF(AND('3 - Les opérations'!$AB$38&gt;2,'3 - Les opérations'!$AB$38&lt;=3),'3 - Les opérations'!H23,IF(AND('3 - Les opérations'!$AB$38&gt;3,'3 - Les opérations'!$AB$38&lt;=4),'3 - Les opérations'!G23,'3 - Les opérations'!F23))))</f>
        <v>0</v>
      </c>
      <c r="J16" s="313">
        <f>IF('3 - Les opérations'!$AB$38&lt;=1,'3 - Les opérations'!K23,IF(AND('3 - Les opérations'!$AB$38&gt;1,'3 - Les opérations'!$AB$38&lt;=2),'3 - Les opérations'!J23,IF(AND('3 - Les opérations'!$AB$38&gt;2,'3 - Les opérations'!$AB$38&lt;=3),'3 - Les opérations'!I23,IF(AND('3 - Les opérations'!$AB$38&gt;3,'3 - Les opérations'!$AB$38&lt;=4),'3 - Les opérations'!H23,'3 - Les opérations'!G23))))</f>
        <v>0</v>
      </c>
      <c r="K16" s="313">
        <f>IF('3 - Les opérations'!$AB$38&lt;=1,'3 - Les opérations'!L23,IF(AND('3 - Les opérations'!$AB$38&gt;1,'3 - Les opérations'!$AB$38&lt;=2),'3 - Les opérations'!K23,IF(AND('3 - Les opérations'!$AB$38&gt;2,'3 - Les opérations'!$AB$38&lt;=3),'3 - Les opérations'!J23,IF(AND('3 - Les opérations'!$AB$38&gt;3,'3 - Les opérations'!$AB$38&lt;=4),'3 - Les opérations'!I23,'3 - Les opérations'!H23))))</f>
        <v>0</v>
      </c>
      <c r="L16" s="313">
        <f>IF('3 - Les opérations'!$AB$38&lt;=1,'3 - Les opérations'!M23,IF(AND('3 - Les opérations'!$AB$38&gt;1,'3 - Les opérations'!$AB$38&lt;=2),'3 - Les opérations'!L23,IF(AND('3 - Les opérations'!$AB$38&gt;2,'3 - Les opérations'!$AB$38&lt;=3),'3 - Les opérations'!K23,IF(AND('3 - Les opérations'!$AB$38&gt;3,'3 - Les opérations'!$AB$38&lt;=4),'3 - Les opérations'!J23,'3 - Les opérations'!I23))))</f>
        <v>0</v>
      </c>
      <c r="M16" s="314">
        <f>IF('3 - Les opérations'!$AB$38&lt;=1,'3 - Les opérations'!N23,IF(AND('3 - Les opérations'!$AB$38&gt;1,'3 - Les opérations'!$AB$38&lt;=2),'3 - Les opérations'!M23,IF(AND('3 - Les opérations'!$AB$38&gt;2,'3 - Les opérations'!$AB$38&lt;=3),'3 - Les opérations'!L23,IF(AND('3 - Les opérations'!$AB$38&gt;3,'3 - Les opérations'!$AB$38&lt;=4),'3 - Les opérations'!K23,'3 - Les opérations'!J23))))</f>
        <v>0</v>
      </c>
      <c r="N16" s="308">
        <f>SUM(B16:M16)</f>
        <v>0</v>
      </c>
    </row>
    <row r="17" spans="1:14" x14ac:dyDescent="0.25">
      <c r="A17" s="88" t="s">
        <v>143</v>
      </c>
      <c r="B17" s="315">
        <f>SUM(B15:B16)</f>
        <v>0</v>
      </c>
      <c r="C17" s="316">
        <f>SUM(C15:C16)</f>
        <v>0</v>
      </c>
      <c r="D17" s="316">
        <f>SUM(D15:D16)</f>
        <v>0</v>
      </c>
      <c r="E17" s="316">
        <f>SUM(E15:E16)</f>
        <v>0</v>
      </c>
      <c r="F17" s="316">
        <f>SUM(F15:F16)</f>
        <v>0</v>
      </c>
      <c r="G17" s="316">
        <f t="shared" ref="G17:M17" si="1">SUM(G15:G16)</f>
        <v>0</v>
      </c>
      <c r="H17" s="316">
        <f t="shared" si="1"/>
        <v>0</v>
      </c>
      <c r="I17" s="316">
        <f t="shared" si="1"/>
        <v>0</v>
      </c>
      <c r="J17" s="316">
        <f t="shared" si="1"/>
        <v>0</v>
      </c>
      <c r="K17" s="316">
        <f t="shared" si="1"/>
        <v>0</v>
      </c>
      <c r="L17" s="316">
        <f t="shared" si="1"/>
        <v>0</v>
      </c>
      <c r="M17" s="317">
        <f t="shared" si="1"/>
        <v>0</v>
      </c>
      <c r="N17" s="318">
        <f t="shared" si="0"/>
        <v>0</v>
      </c>
    </row>
    <row r="18" spans="1:14" x14ac:dyDescent="0.25">
      <c r="A18" s="110" t="s">
        <v>234</v>
      </c>
      <c r="B18" s="305">
        <f>'4 - Les Etats'!G10</f>
        <v>0</v>
      </c>
      <c r="C18" s="319"/>
      <c r="D18" s="319"/>
      <c r="E18" s="319"/>
      <c r="F18" s="319"/>
      <c r="G18" s="319"/>
      <c r="H18" s="319"/>
      <c r="I18" s="306"/>
      <c r="J18" s="306"/>
      <c r="K18" s="319"/>
      <c r="L18" s="319"/>
      <c r="M18" s="320"/>
      <c r="N18" s="308">
        <f t="shared" si="0"/>
        <v>0</v>
      </c>
    </row>
    <row r="19" spans="1:14" x14ac:dyDescent="0.25">
      <c r="A19" s="110" t="s">
        <v>235</v>
      </c>
      <c r="B19" s="305">
        <f>'4 - Les Etats'!G19</f>
        <v>0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7"/>
      <c r="N19" s="308">
        <f t="shared" si="0"/>
        <v>0</v>
      </c>
    </row>
    <row r="20" spans="1:14" x14ac:dyDescent="0.25">
      <c r="A20" s="72" t="s">
        <v>194</v>
      </c>
      <c r="B20" s="305">
        <f>'4 - Les Etats'!G28</f>
        <v>0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7"/>
      <c r="N20" s="308">
        <f t="shared" si="0"/>
        <v>0</v>
      </c>
    </row>
    <row r="21" spans="1:14" x14ac:dyDescent="0.25">
      <c r="A21" s="88" t="s">
        <v>164</v>
      </c>
      <c r="B21" s="315">
        <f>SUM(B18:B20)</f>
        <v>0</v>
      </c>
      <c r="C21" s="315">
        <f t="shared" ref="C21:M21" si="2">SUM(C18:C20)</f>
        <v>0</v>
      </c>
      <c r="D21" s="315">
        <f t="shared" si="2"/>
        <v>0</v>
      </c>
      <c r="E21" s="315">
        <f t="shared" si="2"/>
        <v>0</v>
      </c>
      <c r="F21" s="315">
        <f t="shared" si="2"/>
        <v>0</v>
      </c>
      <c r="G21" s="315">
        <f t="shared" si="2"/>
        <v>0</v>
      </c>
      <c r="H21" s="315">
        <f t="shared" si="2"/>
        <v>0</v>
      </c>
      <c r="I21" s="315">
        <f t="shared" si="2"/>
        <v>0</v>
      </c>
      <c r="J21" s="315">
        <f t="shared" si="2"/>
        <v>0</v>
      </c>
      <c r="K21" s="315">
        <f t="shared" si="2"/>
        <v>0</v>
      </c>
      <c r="L21" s="315">
        <f t="shared" si="2"/>
        <v>0</v>
      </c>
      <c r="M21" s="315">
        <f t="shared" si="2"/>
        <v>0</v>
      </c>
      <c r="N21" s="318">
        <f t="shared" si="0"/>
        <v>0</v>
      </c>
    </row>
    <row r="22" spans="1:14" x14ac:dyDescent="0.25">
      <c r="A22" s="110" t="s">
        <v>241</v>
      </c>
      <c r="B22" s="305" t="str">
        <f>'4 - Les Etats'!G33</f>
        <v/>
      </c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7"/>
      <c r="N22" s="308">
        <f t="shared" ref="N22:N33" si="3">SUM(B22:M22)</f>
        <v>0</v>
      </c>
    </row>
    <row r="23" spans="1:14" x14ac:dyDescent="0.25">
      <c r="A23" s="110" t="s">
        <v>236</v>
      </c>
      <c r="B23" s="305">
        <f>IF(ISERROR('2 - Le Financement'!$G$33/12),0,'2 - Le Financement'!$G$33/12)</f>
        <v>0</v>
      </c>
      <c r="C23" s="306">
        <f>IF(ISERROR('2 - Le Financement'!$G$33/12),0,'2 - Le Financement'!$G$33/12)</f>
        <v>0</v>
      </c>
      <c r="D23" s="306">
        <f>IF(ISERROR('2 - Le Financement'!$G$33/12),0,'2 - Le Financement'!$G$33/12)</f>
        <v>0</v>
      </c>
      <c r="E23" s="306">
        <f>IF(ISERROR('2 - Le Financement'!$G$33/12),0,'2 - Le Financement'!$G$33/12)</f>
        <v>0</v>
      </c>
      <c r="F23" s="306">
        <f>IF(ISERROR('2 - Le Financement'!$G$33/12),0,'2 - Le Financement'!$G$33/12)</f>
        <v>0</v>
      </c>
      <c r="G23" s="306">
        <f>IF(ISERROR('2 - Le Financement'!$G$33/12),0,'2 - Le Financement'!$G$33/12)</f>
        <v>0</v>
      </c>
      <c r="H23" s="306">
        <f>IF(ISERROR('2 - Le Financement'!$G$33/12),0,'2 - Le Financement'!$G$33/12)</f>
        <v>0</v>
      </c>
      <c r="I23" s="306">
        <f>IF(ISERROR('2 - Le Financement'!$G$33/12),0,'2 - Le Financement'!$G$33/12)</f>
        <v>0</v>
      </c>
      <c r="J23" s="306">
        <f>IF(ISERROR('2 - Le Financement'!$G$33/12),0,'2 - Le Financement'!$G$33/12)</f>
        <v>0</v>
      </c>
      <c r="K23" s="306">
        <f>IF(ISERROR('2 - Le Financement'!$G$33/12),0,'2 - Le Financement'!$G$33/12)</f>
        <v>0</v>
      </c>
      <c r="L23" s="306">
        <f>IF(ISERROR('2 - Le Financement'!$G$33/12),0,'2 - Le Financement'!$G$33/12)</f>
        <v>0</v>
      </c>
      <c r="M23" s="307">
        <f>IF(ISERROR('2 - Le Financement'!$G$33/12),0,'2 - Le Financement'!$G$33/12)</f>
        <v>0</v>
      </c>
      <c r="N23" s="308">
        <f t="shared" si="3"/>
        <v>0</v>
      </c>
    </row>
    <row r="24" spans="1:14" x14ac:dyDescent="0.25">
      <c r="A24" s="110" t="s">
        <v>242</v>
      </c>
      <c r="B24" s="305">
        <f>IF('3 - Les opérations'!$AB$39&lt;=1,'3 - Les opérations'!C13+'3 - Les opérations'!C30,0)</f>
        <v>0</v>
      </c>
      <c r="C24" s="306">
        <f>IF('3 - Les opérations'!$AB$38&lt;=1,'3 - Les opérations'!D13+'3 - Les opérations'!D30,IF(AND('3 - Les opérations'!$AB$38&gt;1,'3 - Les opérations'!$AB$38&lt;=2),'3 - Les opérations'!C13+'3 - Les opérations'!C30,0))</f>
        <v>0</v>
      </c>
      <c r="D24" s="306">
        <f>IF('3 - Les opérations'!$AB$38&lt;=1,'3 - Les opérations'!E13+'3 - Les opérations'!E30,IF(AND('3 - Les opérations'!$AB$38&gt;1,'3 - Les opérations'!$AB$38&lt;=2),'3 - Les opérations'!D13+'3 - Les opérations'!D30,IF(AND('3 - Les opérations'!$AB$38&gt;2,'3 - Les opérations'!$AB$38&lt;=3),'3 - Les opérations'!C13+'3 - Les opérations'!C30,0)))</f>
        <v>0</v>
      </c>
      <c r="E24" s="306">
        <f>IF('3 - Les opérations'!$AB$38&lt;=1,'3 - Les opérations'!F13+'3 - Les opérations'!F30,IF(AND('3 - Les opérations'!$AB$38&gt;1,'3 - Les opérations'!$AB$38&lt;=2),'3 - Les opérations'!E13+'3 - Les opérations'!E30,IF(AND('3 - Les opérations'!$AB$38&gt;2,'3 - Les opérations'!$AB$38&lt;=3),'3 - Les opérations'!D13+'3 - Les opérations'!D30,IF(AND('3 - Les opérations'!$AB$38&gt;3,'3 - Les opérations'!$AB$38&lt;=4),'3 - Les opérations'!C13+'3 - Les opérations'!C30,0))))</f>
        <v>0</v>
      </c>
      <c r="F24" s="306">
        <f>IF('3 - Les opérations'!$AB$38&lt;=1,'3 - Les opérations'!G13+'3 - Les opérations'!G30,IF(AND('3 - Les opérations'!$AB$38&gt;1,'3 - Les opérations'!$AB$38&lt;=2),'3 - Les opérations'!F13+'3 - Les opérations'!F30,IF(AND('3 - Les opérations'!$AB$38&gt;2,'3 - Les opérations'!$AB$38&lt;=3),'3 - Les opérations'!E13+'3 - Les opérations'!E30,IF(AND('3 - Les opérations'!$AB$38&gt;3,'3 - Les opérations'!$AB$38&lt;=4),'3 - Les opérations'!D13+'3 - Les opérations'!D30,0))))</f>
        <v>0</v>
      </c>
      <c r="G24" s="306">
        <f>IF('3 - Les opérations'!$AB$38&lt;=1,'3 - Les opérations'!H13+'3 - Les opérations'!H30,IF(AND('3 - Les opérations'!$AB$38&gt;1,'3 - Les opérations'!$AB$38&lt;=2),'3 - Les opérations'!G13+'3 - Les opérations'!G30,IF(AND('3 - Les opérations'!$AB$38&gt;2,'3 - Les opérations'!$AB$38&lt;=3),'3 - Les opérations'!F13+'3 - Les opérations'!F30,IF(AND('3 - Les opérations'!$AB$38&gt;3,'3 - Les opérations'!$AB$38&lt;=4),'3 - Les opérations'!E13+'3 - Les opérations'!E30,0))))</f>
        <v>0</v>
      </c>
      <c r="H24" s="306">
        <f>IF('3 - Les opérations'!$AB$38&lt;=1,'3 - Les opérations'!I13+'3 - Les opérations'!I30,IF(AND('3 - Les opérations'!$AB$38&gt;1,'3 - Les opérations'!$AB$38&lt;=2),'3 - Les opérations'!H13+'3 - Les opérations'!H30,IF(AND('3 - Les opérations'!$AB$38&gt;2,'3 - Les opérations'!$AB$38&lt;=3),'3 - Les opérations'!G13+'3 - Les opérations'!G30,IF(AND('3 - Les opérations'!$AB$38&gt;3,'3 - Les opérations'!$AB$38&lt;=4),'3 - Les opérations'!F13+'3 - Les opérations'!F30,0))))</f>
        <v>0</v>
      </c>
      <c r="I24" s="306">
        <f>IF('3 - Les opérations'!$AB$38&lt;=1,'3 - Les opérations'!J13+'3 - Les opérations'!J30,IF(AND('3 - Les opérations'!$AB$38&gt;1,'3 - Les opérations'!$AB$38&lt;=2),'3 - Les opérations'!I13+'3 - Les opérations'!I30,IF(AND('3 - Les opérations'!$AB$38&gt;2,'3 - Les opérations'!$AB$38&lt;=3),'3 - Les opérations'!H13+'3 - Les opérations'!H30,IF(AND('3 - Les opérations'!$AB$38&gt;3,'3 - Les opérations'!$AB$38&lt;=4),'3 - Les opérations'!G13+'3 - Les opérations'!G30,0))))</f>
        <v>0</v>
      </c>
      <c r="J24" s="306">
        <f>IF('3 - Les opérations'!$AB$38&lt;=1,'3 - Les opérations'!K13+'3 - Les opérations'!K30,IF(AND('3 - Les opérations'!$AB$38&gt;1,'3 - Les opérations'!$AB$38&lt;=2),'3 - Les opérations'!J13+'3 - Les opérations'!J30,IF(AND('3 - Les opérations'!$AB$38&gt;2,'3 - Les opérations'!$AB$38&lt;=3),'3 - Les opérations'!I13+'3 - Les opérations'!I30,IF(AND('3 - Les opérations'!$AB$38&gt;3,'3 - Les opérations'!$AB$38&lt;=4),'3 - Les opérations'!H13+'3 - Les opérations'!H30,0))))</f>
        <v>0</v>
      </c>
      <c r="K24" s="306">
        <f>IF('3 - Les opérations'!$AB$38&lt;=1,'3 - Les opérations'!L13+'3 - Les opérations'!L30,IF(AND('3 - Les opérations'!$AB$38&gt;1,'3 - Les opérations'!$AB$38&lt;=2),'3 - Les opérations'!K13+'3 - Les opérations'!K30,IF(AND('3 - Les opérations'!$AB$38&gt;2,'3 - Les opérations'!$AB$38&lt;=3),'3 - Les opérations'!J13+'3 - Les opérations'!J30,IF(AND('3 - Les opérations'!$AB$38&gt;3,'3 - Les opérations'!$AB$38&lt;=4),'3 - Les opérations'!I13+'3 - Les opérations'!I30,0))))</f>
        <v>0</v>
      </c>
      <c r="L24" s="306">
        <f>IF('3 - Les opérations'!$AB$38&lt;=1,'3 - Les opérations'!M13+'3 - Les opérations'!M30,IF(AND('3 - Les opérations'!$AB$38&gt;1,'3 - Les opérations'!$AB$38&lt;=2),'3 - Les opérations'!L13+'3 - Les opérations'!L30,IF(AND('3 - Les opérations'!$AB$38&gt;2,'3 - Les opérations'!$AB$38&lt;=3),'3 - Les opérations'!K13+'3 - Les opérations'!K30,IF(AND('3 - Les opérations'!$AB$38&gt;3,'3 - Les opérations'!$AB$38&lt;=4),'3 - Les opérations'!J13+'3 - Les opérations'!J30,0))))</f>
        <v>0</v>
      </c>
      <c r="M24" s="306">
        <f>IF('3 - Les opérations'!$AB$38&lt;=1,'3 - Les opérations'!N13+'3 - Les opérations'!N30,IF(AND('3 - Les opérations'!$AB$38&gt;1,'3 - Les opérations'!$AB$38&lt;=2),'3 - Les opérations'!M13+'3 - Les opérations'!M30,IF(AND('3 - Les opérations'!$AB$38&gt;2,'3 - Les opérations'!$AB$38&lt;=3),'3 - Les opérations'!L13+'3 - Les opérations'!L30,IF(AND('3 - Les opérations'!$AB$38&gt;3,'3 - Les opérations'!$AB$38&lt;=4),'3 - Les opérations'!K13+'3 - Les opérations'!K30,0))))</f>
        <v>0</v>
      </c>
      <c r="N24" s="308">
        <f t="shared" si="3"/>
        <v>0</v>
      </c>
    </row>
    <row r="25" spans="1:14" x14ac:dyDescent="0.25">
      <c r="A25" s="72" t="s">
        <v>134</v>
      </c>
      <c r="B25" s="305">
        <f>'4 - Les Etats'!$N$20/12</f>
        <v>0</v>
      </c>
      <c r="C25" s="306">
        <f>'4 - Les Etats'!$N$20/12</f>
        <v>0</v>
      </c>
      <c r="D25" s="306">
        <f>'4 - Les Etats'!$N$20/12</f>
        <v>0</v>
      </c>
      <c r="E25" s="306">
        <f>'4 - Les Etats'!$N$20/12</f>
        <v>0</v>
      </c>
      <c r="F25" s="306">
        <f>'4 - Les Etats'!$N$20/12</f>
        <v>0</v>
      </c>
      <c r="G25" s="306">
        <f>'4 - Les Etats'!$N$20/12</f>
        <v>0</v>
      </c>
      <c r="H25" s="306">
        <f>'4 - Les Etats'!$N$20/12</f>
        <v>0</v>
      </c>
      <c r="I25" s="306">
        <f>'4 - Les Etats'!$N$20/12</f>
        <v>0</v>
      </c>
      <c r="J25" s="306">
        <f>'4 - Les Etats'!$N$20/12</f>
        <v>0</v>
      </c>
      <c r="K25" s="306">
        <f>'4 - Les Etats'!$N$20/12</f>
        <v>0</v>
      </c>
      <c r="L25" s="306">
        <f>'4 - Les Etats'!$N$20/12</f>
        <v>0</v>
      </c>
      <c r="M25" s="307">
        <f>'4 - Les Etats'!$N$20/12</f>
        <v>0</v>
      </c>
      <c r="N25" s="308">
        <f t="shared" si="3"/>
        <v>0</v>
      </c>
    </row>
    <row r="26" spans="1:14" x14ac:dyDescent="0.25">
      <c r="A26" s="72" t="s">
        <v>77</v>
      </c>
      <c r="B26" s="305">
        <f>'4 - Les Etats'!$N$36/12</f>
        <v>0</v>
      </c>
      <c r="C26" s="306">
        <f>'4 - Les Etats'!$N$36/12</f>
        <v>0</v>
      </c>
      <c r="D26" s="306">
        <f>'4 - Les Etats'!$N$36/12</f>
        <v>0</v>
      </c>
      <c r="E26" s="306">
        <f>'4 - Les Etats'!$N$36/12</f>
        <v>0</v>
      </c>
      <c r="F26" s="306">
        <f>'4 - Les Etats'!$N$36/12</f>
        <v>0</v>
      </c>
      <c r="G26" s="306">
        <f>'4 - Les Etats'!$N$36/12</f>
        <v>0</v>
      </c>
      <c r="H26" s="306">
        <f>'4 - Les Etats'!$N$36/12</f>
        <v>0</v>
      </c>
      <c r="I26" s="306">
        <f>'4 - Les Etats'!$N$36/12</f>
        <v>0</v>
      </c>
      <c r="J26" s="306">
        <f>'4 - Les Etats'!$N$36/12</f>
        <v>0</v>
      </c>
      <c r="K26" s="306">
        <f>'4 - Les Etats'!$N$36/12</f>
        <v>0</v>
      </c>
      <c r="L26" s="306">
        <f>'4 - Les Etats'!$N$36/12</f>
        <v>0</v>
      </c>
      <c r="M26" s="307">
        <f>'4 - Les Etats'!$N$36/12</f>
        <v>0</v>
      </c>
      <c r="N26" s="308">
        <f t="shared" si="3"/>
        <v>0</v>
      </c>
    </row>
    <row r="27" spans="1:14" x14ac:dyDescent="0.25">
      <c r="A27" s="66" t="s">
        <v>78</v>
      </c>
      <c r="B27" s="309">
        <f>'3 - Les opérations'!C57</f>
        <v>0</v>
      </c>
      <c r="C27" s="310">
        <f>'3 - Les opérations'!D57</f>
        <v>0</v>
      </c>
      <c r="D27" s="310">
        <f>'3 - Les opérations'!E57</f>
        <v>0</v>
      </c>
      <c r="E27" s="310">
        <f>'3 - Les opérations'!F57</f>
        <v>0</v>
      </c>
      <c r="F27" s="310">
        <f>'3 - Les opérations'!G57</f>
        <v>0</v>
      </c>
      <c r="G27" s="310">
        <f>'3 - Les opérations'!H57</f>
        <v>0</v>
      </c>
      <c r="H27" s="310">
        <f>'3 - Les opérations'!I57</f>
        <v>0</v>
      </c>
      <c r="I27" s="310">
        <f>'3 - Les opérations'!J57</f>
        <v>0</v>
      </c>
      <c r="J27" s="310">
        <f>'3 - Les opérations'!K57</f>
        <v>0</v>
      </c>
      <c r="K27" s="310">
        <f>'3 - Les opérations'!L57</f>
        <v>0</v>
      </c>
      <c r="L27" s="310">
        <f>'3 - Les opérations'!M57</f>
        <v>0</v>
      </c>
      <c r="M27" s="321">
        <f>'3 - Les opérations'!N57</f>
        <v>0</v>
      </c>
      <c r="N27" s="311">
        <f t="shared" si="3"/>
        <v>0</v>
      </c>
    </row>
    <row r="28" spans="1:14" x14ac:dyDescent="0.25">
      <c r="A28" s="72" t="s">
        <v>79</v>
      </c>
      <c r="B28" s="305">
        <f>'3 - Les opérations'!C58</f>
        <v>0</v>
      </c>
      <c r="C28" s="306">
        <f>'3 - Les opérations'!D58</f>
        <v>0</v>
      </c>
      <c r="D28" s="306">
        <f>'3 - Les opérations'!E58</f>
        <v>0</v>
      </c>
      <c r="E28" s="306">
        <f>'3 - Les opérations'!F58</f>
        <v>0</v>
      </c>
      <c r="F28" s="306">
        <f>'3 - Les opérations'!G58</f>
        <v>0</v>
      </c>
      <c r="G28" s="306">
        <f>'3 - Les opérations'!H58</f>
        <v>0</v>
      </c>
      <c r="H28" s="306">
        <f>'3 - Les opérations'!I58</f>
        <v>0</v>
      </c>
      <c r="I28" s="306">
        <f>'3 - Les opérations'!J58</f>
        <v>0</v>
      </c>
      <c r="J28" s="306">
        <f>'3 - Les opérations'!K58</f>
        <v>0</v>
      </c>
      <c r="K28" s="306">
        <f>'3 - Les opérations'!L58</f>
        <v>0</v>
      </c>
      <c r="L28" s="306">
        <f>'3 - Les opérations'!M58</f>
        <v>0</v>
      </c>
      <c r="M28" s="307">
        <f>'3 - Les opérations'!N58</f>
        <v>0</v>
      </c>
      <c r="N28" s="308">
        <f>SUM(B28:M28)</f>
        <v>0</v>
      </c>
    </row>
    <row r="29" spans="1:14" x14ac:dyDescent="0.25">
      <c r="A29" s="110" t="s">
        <v>166</v>
      </c>
      <c r="B29" s="305">
        <f>'3 - Les opérations'!C59</f>
        <v>0</v>
      </c>
      <c r="C29" s="306">
        <f>'3 - Les opérations'!D59</f>
        <v>0</v>
      </c>
      <c r="D29" s="306">
        <f>'3 - Les opérations'!E59</f>
        <v>0</v>
      </c>
      <c r="E29" s="306">
        <f>'3 - Les opérations'!F59</f>
        <v>0</v>
      </c>
      <c r="F29" s="306">
        <f>'3 - Les opérations'!G59</f>
        <v>0</v>
      </c>
      <c r="G29" s="306">
        <f>'3 - Les opérations'!H59</f>
        <v>0</v>
      </c>
      <c r="H29" s="306">
        <f>'3 - Les opérations'!I59</f>
        <v>0</v>
      </c>
      <c r="I29" s="306">
        <f>'3 - Les opérations'!J59</f>
        <v>0</v>
      </c>
      <c r="J29" s="306">
        <f>'3 - Les opérations'!K59</f>
        <v>0</v>
      </c>
      <c r="K29" s="306">
        <f>'3 - Les opérations'!L59</f>
        <v>0</v>
      </c>
      <c r="L29" s="306">
        <f>'3 - Les opérations'!M59</f>
        <v>0</v>
      </c>
      <c r="M29" s="307">
        <f>'3 - Les opérations'!N59</f>
        <v>0</v>
      </c>
      <c r="N29" s="308">
        <f>SUM(B29:M29)</f>
        <v>0</v>
      </c>
    </row>
    <row r="30" spans="1:14" x14ac:dyDescent="0.25">
      <c r="A30" s="110" t="s">
        <v>167</v>
      </c>
      <c r="B30" s="305">
        <f>'3 - Les opérations'!C60</f>
        <v>0</v>
      </c>
      <c r="C30" s="306">
        <f>'3 - Les opérations'!D60</f>
        <v>0</v>
      </c>
      <c r="D30" s="306">
        <f>'3 - Les opérations'!E60</f>
        <v>0</v>
      </c>
      <c r="E30" s="306">
        <f>'3 - Les opérations'!F60</f>
        <v>0</v>
      </c>
      <c r="F30" s="306">
        <f>'3 - Les opérations'!G60</f>
        <v>0</v>
      </c>
      <c r="G30" s="306">
        <f>'3 - Les opérations'!H60</f>
        <v>0</v>
      </c>
      <c r="H30" s="306">
        <f>'3 - Les opérations'!I60</f>
        <v>0</v>
      </c>
      <c r="I30" s="306">
        <f>'3 - Les opérations'!J60</f>
        <v>0</v>
      </c>
      <c r="J30" s="306">
        <f>'3 - Les opérations'!K60</f>
        <v>0</v>
      </c>
      <c r="K30" s="306">
        <f>'3 - Les opérations'!L60</f>
        <v>0</v>
      </c>
      <c r="L30" s="306">
        <f>'3 - Les opérations'!M60</f>
        <v>0</v>
      </c>
      <c r="M30" s="307">
        <f>'3 - Les opérations'!N60</f>
        <v>0</v>
      </c>
      <c r="N30" s="308">
        <f t="shared" si="3"/>
        <v>0</v>
      </c>
    </row>
    <row r="31" spans="1:14" x14ac:dyDescent="0.25">
      <c r="A31" s="88" t="s">
        <v>135</v>
      </c>
      <c r="B31" s="315">
        <f>SUM(B27:B30)</f>
        <v>0</v>
      </c>
      <c r="C31" s="316">
        <f t="shared" ref="C31:M31" si="4">SUM(C27:C30)</f>
        <v>0</v>
      </c>
      <c r="D31" s="316">
        <f t="shared" si="4"/>
        <v>0</v>
      </c>
      <c r="E31" s="316">
        <f t="shared" si="4"/>
        <v>0</v>
      </c>
      <c r="F31" s="316">
        <f t="shared" si="4"/>
        <v>0</v>
      </c>
      <c r="G31" s="316">
        <f t="shared" si="4"/>
        <v>0</v>
      </c>
      <c r="H31" s="316">
        <f t="shared" si="4"/>
        <v>0</v>
      </c>
      <c r="I31" s="316">
        <f t="shared" si="4"/>
        <v>0</v>
      </c>
      <c r="J31" s="316">
        <f t="shared" si="4"/>
        <v>0</v>
      </c>
      <c r="K31" s="316">
        <f t="shared" si="4"/>
        <v>0</v>
      </c>
      <c r="L31" s="316">
        <f t="shared" si="4"/>
        <v>0</v>
      </c>
      <c r="M31" s="317">
        <f t="shared" si="4"/>
        <v>0</v>
      </c>
      <c r="N31" s="318">
        <f t="shared" si="3"/>
        <v>0</v>
      </c>
    </row>
    <row r="32" spans="1:14" x14ac:dyDescent="0.25">
      <c r="A32" s="110" t="s">
        <v>237</v>
      </c>
      <c r="B32" s="305">
        <f>SUM('Rmbt emprunt 1 '!G12,'Rmbt emprunt 2'!G12)</f>
        <v>0</v>
      </c>
      <c r="C32" s="306">
        <f>SUM('Rmbt emprunt 1 '!G13,'Rmbt emprunt 2'!G13)</f>
        <v>0</v>
      </c>
      <c r="D32" s="306">
        <f>SUM('Rmbt emprunt 1 '!G14,'Rmbt emprunt 2'!G14)</f>
        <v>0</v>
      </c>
      <c r="E32" s="306">
        <f>SUM('Rmbt emprunt 1 '!G15,'Rmbt emprunt 2'!G15)</f>
        <v>0</v>
      </c>
      <c r="F32" s="306">
        <f>SUM('Rmbt emprunt 1 '!G16,'Rmbt emprunt 2'!G16)</f>
        <v>0</v>
      </c>
      <c r="G32" s="306">
        <f>SUM('Rmbt emprunt 1 '!G17,'Rmbt emprunt 2'!G17)</f>
        <v>0</v>
      </c>
      <c r="H32" s="306">
        <f>SUM('Rmbt emprunt 1 '!G18,'Rmbt emprunt 2'!G18)</f>
        <v>0</v>
      </c>
      <c r="I32" s="306">
        <f>SUM('Rmbt emprunt 1 '!G19,'Rmbt emprunt 2'!G19)</f>
        <v>0</v>
      </c>
      <c r="J32" s="306">
        <f>SUM('Rmbt emprunt 1 '!G20,'Rmbt emprunt 2'!G20)</f>
        <v>0</v>
      </c>
      <c r="K32" s="306">
        <f>SUM('Rmbt emprunt 1 '!G21,'Rmbt emprunt 2'!G21)</f>
        <v>0</v>
      </c>
      <c r="L32" s="306">
        <f>SUM('Rmbt emprunt 1 '!G22,'Rmbt emprunt 2'!G22)</f>
        <v>0</v>
      </c>
      <c r="M32" s="307">
        <f>SUM('Rmbt emprunt 1 '!G23,'Rmbt emprunt 2'!G23)</f>
        <v>0</v>
      </c>
      <c r="N32" s="308">
        <f t="shared" si="3"/>
        <v>0</v>
      </c>
    </row>
    <row r="33" spans="1:14" x14ac:dyDescent="0.25">
      <c r="A33" s="88" t="s">
        <v>136</v>
      </c>
      <c r="B33" s="315">
        <f>SUM(B21:B26,B31:B32)</f>
        <v>0</v>
      </c>
      <c r="C33" s="316">
        <f>SUM(C21:C26,C31:C32)</f>
        <v>0</v>
      </c>
      <c r="D33" s="316">
        <f>SUM(D21:D26,D31:D32)</f>
        <v>0</v>
      </c>
      <c r="E33" s="316">
        <f>SUM(E21:E26,E31:E32)</f>
        <v>0</v>
      </c>
      <c r="F33" s="316">
        <f>SUM(F21:F26,F31:F32)</f>
        <v>0</v>
      </c>
      <c r="G33" s="316">
        <f t="shared" ref="G33:M33" si="5">SUM(G21:G26,G31:G32)</f>
        <v>0</v>
      </c>
      <c r="H33" s="316">
        <f t="shared" si="5"/>
        <v>0</v>
      </c>
      <c r="I33" s="316">
        <f t="shared" si="5"/>
        <v>0</v>
      </c>
      <c r="J33" s="316">
        <f t="shared" si="5"/>
        <v>0</v>
      </c>
      <c r="K33" s="316">
        <f t="shared" si="5"/>
        <v>0</v>
      </c>
      <c r="L33" s="316">
        <f t="shared" si="5"/>
        <v>0</v>
      </c>
      <c r="M33" s="317">
        <f t="shared" si="5"/>
        <v>0</v>
      </c>
      <c r="N33" s="318">
        <f t="shared" si="3"/>
        <v>0</v>
      </c>
    </row>
    <row r="34" spans="1:14" x14ac:dyDescent="0.25">
      <c r="A34" s="88" t="s">
        <v>137</v>
      </c>
      <c r="B34" s="315">
        <f>SUM(B11:B16)</f>
        <v>0</v>
      </c>
      <c r="C34" s="316">
        <f>SUM(C11:C16)</f>
        <v>0</v>
      </c>
      <c r="D34" s="316">
        <f>SUM(D11:D16)</f>
        <v>0</v>
      </c>
      <c r="E34" s="316">
        <f>SUM(E11:E16)</f>
        <v>0</v>
      </c>
      <c r="F34" s="316">
        <f>SUM(F11:F16)</f>
        <v>0</v>
      </c>
      <c r="G34" s="316">
        <f t="shared" ref="G34:M34" si="6">SUM(G11:G16)</f>
        <v>0</v>
      </c>
      <c r="H34" s="316">
        <f t="shared" si="6"/>
        <v>0</v>
      </c>
      <c r="I34" s="316">
        <f t="shared" si="6"/>
        <v>0</v>
      </c>
      <c r="J34" s="316">
        <f t="shared" si="6"/>
        <v>0</v>
      </c>
      <c r="K34" s="316">
        <f t="shared" si="6"/>
        <v>0</v>
      </c>
      <c r="L34" s="316">
        <f t="shared" si="6"/>
        <v>0</v>
      </c>
      <c r="M34" s="317">
        <f t="shared" si="6"/>
        <v>0</v>
      </c>
      <c r="N34" s="318">
        <f>SUM(B34:M34)</f>
        <v>0</v>
      </c>
    </row>
    <row r="35" spans="1:14" x14ac:dyDescent="0.25">
      <c r="A35" s="72" t="s">
        <v>138</v>
      </c>
      <c r="B35" s="322">
        <v>0</v>
      </c>
      <c r="C35" s="306">
        <f>B37</f>
        <v>0</v>
      </c>
      <c r="D35" s="306">
        <f>C37</f>
        <v>0</v>
      </c>
      <c r="E35" s="306">
        <f>D37</f>
        <v>0</v>
      </c>
      <c r="F35" s="306">
        <f>E37</f>
        <v>0</v>
      </c>
      <c r="G35" s="306">
        <f>F37</f>
        <v>0</v>
      </c>
      <c r="H35" s="306">
        <f t="shared" ref="H35:M35" si="7">G37</f>
        <v>0</v>
      </c>
      <c r="I35" s="306">
        <f t="shared" si="7"/>
        <v>0</v>
      </c>
      <c r="J35" s="306">
        <f t="shared" si="7"/>
        <v>0</v>
      </c>
      <c r="K35" s="306">
        <f t="shared" si="7"/>
        <v>0</v>
      </c>
      <c r="L35" s="306">
        <f t="shared" si="7"/>
        <v>0</v>
      </c>
      <c r="M35" s="307">
        <f t="shared" si="7"/>
        <v>0</v>
      </c>
      <c r="N35" s="308"/>
    </row>
    <row r="36" spans="1:14" x14ac:dyDescent="0.25">
      <c r="A36" s="74" t="s">
        <v>139</v>
      </c>
      <c r="B36" s="323">
        <f>B34-B33</f>
        <v>0</v>
      </c>
      <c r="C36" s="319">
        <f t="shared" ref="C36:M36" si="8">C34-C33</f>
        <v>0</v>
      </c>
      <c r="D36" s="319">
        <f t="shared" si="8"/>
        <v>0</v>
      </c>
      <c r="E36" s="319">
        <f t="shared" si="8"/>
        <v>0</v>
      </c>
      <c r="F36" s="319">
        <f t="shared" si="8"/>
        <v>0</v>
      </c>
      <c r="G36" s="319">
        <f t="shared" si="8"/>
        <v>0</v>
      </c>
      <c r="H36" s="319">
        <f t="shared" si="8"/>
        <v>0</v>
      </c>
      <c r="I36" s="319">
        <f t="shared" si="8"/>
        <v>0</v>
      </c>
      <c r="J36" s="319">
        <f t="shared" si="8"/>
        <v>0</v>
      </c>
      <c r="K36" s="319">
        <f t="shared" si="8"/>
        <v>0</v>
      </c>
      <c r="L36" s="319">
        <f t="shared" si="8"/>
        <v>0</v>
      </c>
      <c r="M36" s="320">
        <f t="shared" si="8"/>
        <v>0</v>
      </c>
      <c r="N36" s="324"/>
    </row>
    <row r="37" spans="1:14" ht="15.75" thickBot="1" x14ac:dyDescent="0.3">
      <c r="A37" s="88" t="s">
        <v>165</v>
      </c>
      <c r="B37" s="315">
        <f>B36</f>
        <v>0</v>
      </c>
      <c r="C37" s="316">
        <f>C35+C36</f>
        <v>0</v>
      </c>
      <c r="D37" s="316">
        <f>D35+D36</f>
        <v>0</v>
      </c>
      <c r="E37" s="316">
        <f>E35+E36</f>
        <v>0</v>
      </c>
      <c r="F37" s="316">
        <f t="shared" ref="F37:M37" si="9">F35+F36</f>
        <v>0</v>
      </c>
      <c r="G37" s="316">
        <f t="shared" si="9"/>
        <v>0</v>
      </c>
      <c r="H37" s="316">
        <f t="shared" si="9"/>
        <v>0</v>
      </c>
      <c r="I37" s="316">
        <f t="shared" si="9"/>
        <v>0</v>
      </c>
      <c r="J37" s="316">
        <f t="shared" si="9"/>
        <v>0</v>
      </c>
      <c r="K37" s="316">
        <f t="shared" si="9"/>
        <v>0</v>
      </c>
      <c r="L37" s="316">
        <f t="shared" si="9"/>
        <v>0</v>
      </c>
      <c r="M37" s="317">
        <f t="shared" si="9"/>
        <v>0</v>
      </c>
      <c r="N37" s="325"/>
    </row>
    <row r="38" spans="1:14" s="78" customFormat="1" x14ac:dyDescent="0.25">
      <c r="A38" s="101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5"/>
    </row>
    <row r="39" spans="1:14" s="78" customFormat="1" x14ac:dyDescent="0.25">
      <c r="A39" s="101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</row>
  </sheetData>
  <sheetProtection password="C661" sheet="1" objects="1" scenarios="1"/>
  <mergeCells count="14">
    <mergeCell ref="A1:N3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headerFooter>
    <oddHeader>&amp;C&amp;A&amp;R&amp;D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17</vt:i4>
      </vt:variant>
    </vt:vector>
  </HeadingPairs>
  <TitlesOfParts>
    <vt:vector size="25" baseType="lpstr">
      <vt:lpstr>0 - Fonctionnement</vt:lpstr>
      <vt:lpstr>1 - Les Investissements</vt:lpstr>
      <vt:lpstr>2 - Le Financement</vt:lpstr>
      <vt:lpstr>Rmbt emprunt 1 </vt:lpstr>
      <vt:lpstr>Rmbt emprunt 2</vt:lpstr>
      <vt:lpstr>3 - Les opérations</vt:lpstr>
      <vt:lpstr>4 - Les Etats</vt:lpstr>
      <vt:lpstr>5 - Budget Prev Treso</vt:lpstr>
      <vt:lpstr>'Rmbt emprunt 2'!capital_restant_du</vt:lpstr>
      <vt:lpstr>capital_restant_du</vt:lpstr>
      <vt:lpstr>'Rmbt emprunt 2'!colonneA</vt:lpstr>
      <vt:lpstr>colonneA</vt:lpstr>
      <vt:lpstr>'Rmbt emprunt 2'!duree_du_pret</vt:lpstr>
      <vt:lpstr>duree_du_pret</vt:lpstr>
      <vt:lpstr>'Rmbt emprunt 2'!mensualite</vt:lpstr>
      <vt:lpstr>mensualite</vt:lpstr>
      <vt:lpstr>'Rmbt emprunt 2'!montant_du_pretd</vt:lpstr>
      <vt:lpstr>montant_du_pretd</vt:lpstr>
      <vt:lpstr>'Rmbt emprunt 2'!nombre_versements_an</vt:lpstr>
      <vt:lpstr>nombre_versements_an</vt:lpstr>
      <vt:lpstr>'Rmbt emprunt 2'!taux_interet_annueld</vt:lpstr>
      <vt:lpstr>taux_interet_annueld</vt:lpstr>
      <vt:lpstr>'1 - Les Investissements'!Zone_d_impression</vt:lpstr>
      <vt:lpstr>'3 - Les opérations'!Zone_d_impression</vt:lpstr>
      <vt:lpstr>'4 - Les Etats'!Zone_d_impression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Hakim IZEM</dc:creator>
  <cp:lastModifiedBy>Hakim</cp:lastModifiedBy>
  <cp:lastPrinted>2018-07-27T10:29:28Z</cp:lastPrinted>
  <dcterms:created xsi:type="dcterms:W3CDTF">2018-07-12T09:04:42Z</dcterms:created>
  <dcterms:modified xsi:type="dcterms:W3CDTF">2019-10-28T16:04:06Z</dcterms:modified>
</cp:coreProperties>
</file>